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RAMSShare\PROCUREMENTCOMPLIANCE\19. External Post Requests\0037941-26-VC\0036697-26-VC\"/>
    </mc:Choice>
  </mc:AlternateContent>
  <xr:revisionPtr revIDLastSave="0" documentId="8_{75C585EE-E7AA-47FE-A102-E8B270662ED7}" xr6:coauthVersionLast="47" xr6:coauthVersionMax="47" xr10:uidLastSave="{00000000-0000-0000-0000-000000000000}"/>
  <bookViews>
    <workbookView xWindow="-28920" yWindow="1815" windowWidth="29040" windowHeight="15720" activeTab="1" xr2:uid="{AE6F671A-BC51-45CC-AD74-3F9D41920FF4}"/>
  </bookViews>
  <sheets>
    <sheet name="Instructions" sheetId="5" r:id="rId1"/>
    <sheet name="Risk Register" sheetId="2" r:id="rId2"/>
    <sheet name="Risk Handling Responses" sheetId="7" r:id="rId3"/>
    <sheet name="Scoring " sheetId="3" r:id="rId4"/>
    <sheet name="Look Ups" sheetId="4" r:id="rId5"/>
    <sheet name="Lookup2" sheetId="8" r:id="rId6"/>
    <sheet name="Sheet1" sheetId="1" state="hidden" r:id="rId7"/>
  </sheets>
  <definedNames>
    <definedName name="CategoryNameExtractor">'Look Ups'!$N$2:$O$6</definedName>
    <definedName name="Cost_Impact_Category">'Look Ups'!$B$1:$B$6</definedName>
    <definedName name="CostImpactDropdownList">'Look Ups'!$B$2:$B$6</definedName>
    <definedName name="CostImpactLookup">'Look Ups'!$A$2:$B$6</definedName>
    <definedName name="Handeling_Plan_Strategy">'Look Ups'!$J$8:$J$17</definedName>
    <definedName name="ImpactHeaders">'Look Ups'!$H$1:$L$1</definedName>
    <definedName name="Management_Contingency_Reserve">'Look Ups'!$H$8:$H$10</definedName>
    <definedName name="_xlnm.Print_Area" localSheetId="2">Table4[#All]</definedName>
    <definedName name="Probability_Dropdown">'Look Ups'!$B$8:$B$13</definedName>
    <definedName name="ProbabilityCategoryLookup">'Look Ups'!$A$9:$B$13</definedName>
    <definedName name="ProbabilityDropdownList">'Look Ups'!$B$9:$B$13</definedName>
    <definedName name="ProbabilityHeaders">'Look Ups'!$G$2:$G$6</definedName>
    <definedName name="ProbNameExtractor">'Look Ups'!$N$8:$O$13</definedName>
    <definedName name="Project_Phase">'Look Ups'!$F$8:$F$13</definedName>
    <definedName name="Risk_Handling" localSheetId="1">'Risk Register'!$AG:$AJ</definedName>
    <definedName name="Risk_Status_Options">'Look Ups'!$D$8:$D$15</definedName>
    <definedName name="Risk_Type">'Look Ups'!$L$8:$L$10</definedName>
    <definedName name="RiskScoreMatrix">'Look Ups'!$H$2:$L$6</definedName>
    <definedName name="SchedImpactDropdwnList">'Look Ups'!$E$2:$E$6</definedName>
    <definedName name="ScheduleImpactLookup">'Look Ups'!$D$2:$E$6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2" l="1"/>
  <c r="K13" i="2"/>
  <c r="K12" i="2"/>
  <c r="K11" i="2"/>
  <c r="K10" i="2"/>
  <c r="K9" i="2"/>
  <c r="K8" i="2" l="1"/>
  <c r="AO8" i="2" a="1"/>
  <c r="AO8" i="2" s="1"/>
  <c r="AQ8" i="2" s="1"/>
  <c r="AO9" i="2" a="1"/>
  <c r="AO9" i="2" s="1"/>
  <c r="AQ9" i="2" s="1"/>
  <c r="AO10" i="2" a="1"/>
  <c r="AO10" i="2" s="1"/>
  <c r="AQ10" i="2" s="1"/>
  <c r="AO11" i="2" a="1"/>
  <c r="AO11" i="2"/>
  <c r="AQ11" i="2" s="1"/>
  <c r="AO12" i="2" a="1"/>
  <c r="AO12" i="2"/>
  <c r="AQ12" i="2" s="1"/>
  <c r="AO13" i="2" a="1"/>
  <c r="AO13" i="2"/>
  <c r="AQ13" i="2" s="1"/>
  <c r="AO14" i="2" a="1"/>
  <c r="AO14" i="2"/>
  <c r="AQ14" i="2" s="1"/>
  <c r="AO15" i="2" a="1"/>
  <c r="AO15" i="2" s="1"/>
  <c r="AQ15" i="2" s="1"/>
  <c r="AO16" i="2" a="1"/>
  <c r="AO16" i="2" s="1"/>
  <c r="AQ16" i="2" s="1"/>
  <c r="AO17" i="2" a="1"/>
  <c r="AO17" i="2" s="1"/>
  <c r="AQ17" i="2" s="1"/>
  <c r="AO18" i="2" a="1"/>
  <c r="AO18" i="2"/>
  <c r="AQ18" i="2" s="1"/>
  <c r="AO19" i="2" a="1"/>
  <c r="AO19" i="2"/>
  <c r="AQ19" i="2" s="1"/>
  <c r="AO20" i="2" a="1"/>
  <c r="AO20" i="2"/>
  <c r="AQ20" i="2" s="1"/>
  <c r="AO21" i="2" a="1"/>
  <c r="AO21" i="2"/>
  <c r="AQ21" i="2" s="1"/>
  <c r="AO22" i="2" a="1"/>
  <c r="AO22" i="2" s="1"/>
  <c r="AQ22" i="2" s="1"/>
  <c r="AO23" i="2" a="1"/>
  <c r="AO23" i="2" s="1"/>
  <c r="AQ23" i="2" s="1"/>
  <c r="AO24" i="2" a="1"/>
  <c r="AO24" i="2" s="1"/>
  <c r="AQ24" i="2" s="1"/>
  <c r="AR24" i="2" s="1"/>
  <c r="AO25" i="2" a="1"/>
  <c r="AO25" i="2"/>
  <c r="AQ25" i="2" s="1"/>
  <c r="AO26" i="2" a="1"/>
  <c r="AO26" i="2"/>
  <c r="AQ26" i="2" s="1"/>
  <c r="AO27" i="2" a="1"/>
  <c r="AO27" i="2"/>
  <c r="AQ27" i="2" s="1"/>
  <c r="AO28" i="2" a="1"/>
  <c r="AO28" i="2"/>
  <c r="AQ28" i="2" s="1"/>
  <c r="AO29" i="2" a="1"/>
  <c r="AO29" i="2" s="1"/>
  <c r="AQ29" i="2" s="1"/>
  <c r="AO30" i="2" a="1"/>
  <c r="AO30" i="2" s="1"/>
  <c r="AQ30" i="2" s="1"/>
  <c r="AR30" i="2" s="1"/>
  <c r="AO31" i="2" a="1"/>
  <c r="AO31" i="2" s="1"/>
  <c r="AQ31" i="2" s="1"/>
  <c r="AO32" i="2" a="1"/>
  <c r="AO32" i="2"/>
  <c r="AQ32" i="2" s="1"/>
  <c r="AO33" i="2" a="1"/>
  <c r="AO33" i="2"/>
  <c r="AO34" i="2" a="1"/>
  <c r="AO34" i="2"/>
  <c r="AO35" i="2" a="1"/>
  <c r="AO35" i="2"/>
  <c r="AQ35" i="2" s="1"/>
  <c r="AO36" i="2" a="1"/>
  <c r="AO36" i="2" s="1"/>
  <c r="AQ36" i="2" s="1"/>
  <c r="AR36" i="2" s="1"/>
  <c r="AO37" i="2" a="1"/>
  <c r="AO37" i="2" s="1"/>
  <c r="AQ37" i="2" s="1"/>
  <c r="AO38" i="2" a="1"/>
  <c r="AO38" i="2" s="1"/>
  <c r="AQ38" i="2" s="1"/>
  <c r="AO39" i="2" a="1"/>
  <c r="AO39" i="2"/>
  <c r="AQ39" i="2" s="1"/>
  <c r="AO40" i="2" a="1"/>
  <c r="AO40" i="2" s="1"/>
  <c r="AQ40" i="2" s="1"/>
  <c r="AO41" i="2" a="1"/>
  <c r="AO41" i="2"/>
  <c r="AQ41" i="2" s="1"/>
  <c r="AO42" i="2" a="1"/>
  <c r="AO42" i="2"/>
  <c r="AQ42" i="2" s="1"/>
  <c r="AO43" i="2" a="1"/>
  <c r="AO43" i="2" s="1"/>
  <c r="AQ43" i="2" s="1"/>
  <c r="AO44" i="2" a="1"/>
  <c r="AO44" i="2" s="1"/>
  <c r="AQ44" i="2" s="1"/>
  <c r="AO45" i="2" a="1"/>
  <c r="AO45" i="2" s="1"/>
  <c r="AQ45" i="2" s="1"/>
  <c r="AO46" i="2" a="1"/>
  <c r="AO46" i="2"/>
  <c r="AQ46" i="2" s="1"/>
  <c r="AO47" i="2" a="1"/>
  <c r="AO47" i="2"/>
  <c r="AQ47" i="2" s="1"/>
  <c r="AO48" i="2" a="1"/>
  <c r="AO48" i="2"/>
  <c r="AQ48" i="2" s="1"/>
  <c r="AP48" i="2" s="1"/>
  <c r="AO49" i="2" a="1"/>
  <c r="AO49" i="2"/>
  <c r="AQ49" i="2" s="1"/>
  <c r="AO50" i="2" a="1"/>
  <c r="AO50" i="2" s="1"/>
  <c r="AQ50" i="2" s="1"/>
  <c r="AO51" i="2" a="1"/>
  <c r="AO51" i="2" s="1"/>
  <c r="AQ51" i="2" s="1"/>
  <c r="AO52" i="2" a="1"/>
  <c r="AO52" i="2" s="1"/>
  <c r="AQ52" i="2" s="1"/>
  <c r="AO53" i="2" a="1"/>
  <c r="AO53" i="2"/>
  <c r="AO54" i="2" a="1"/>
  <c r="AO54" i="2"/>
  <c r="AQ54" i="2" s="1"/>
  <c r="AP54" i="2" s="1"/>
  <c r="AO55" i="2" a="1"/>
  <c r="AO55" i="2"/>
  <c r="AQ55" i="2" s="1"/>
  <c r="AO56" i="2" a="1"/>
  <c r="AO56" i="2"/>
  <c r="AQ56" i="2" s="1"/>
  <c r="AO57" i="2" a="1"/>
  <c r="AO57" i="2" s="1"/>
  <c r="AQ57" i="2" s="1"/>
  <c r="AO58" i="2" a="1"/>
  <c r="AO58" i="2" s="1"/>
  <c r="AQ58" i="2" s="1"/>
  <c r="AO59" i="2" a="1"/>
  <c r="AO59" i="2" s="1"/>
  <c r="AQ59" i="2" s="1"/>
  <c r="AO60" i="2" a="1"/>
  <c r="AO60" i="2"/>
  <c r="AQ60" i="2" s="1"/>
  <c r="AP60" i="2" s="1"/>
  <c r="AO61" i="2" a="1"/>
  <c r="AO61" i="2"/>
  <c r="AQ61" i="2" s="1"/>
  <c r="AO62" i="2" a="1"/>
  <c r="AO62" i="2"/>
  <c r="AQ62" i="2" s="1"/>
  <c r="AO63" i="2" a="1"/>
  <c r="AO63" i="2"/>
  <c r="AQ63" i="2" s="1"/>
  <c r="AO64" i="2" a="1"/>
  <c r="AO64" i="2" s="1"/>
  <c r="AQ64" i="2" s="1"/>
  <c r="AO65" i="2" a="1"/>
  <c r="AO65" i="2" s="1"/>
  <c r="AQ65" i="2" s="1"/>
  <c r="AO66" i="2" a="1"/>
  <c r="AO66" i="2" s="1"/>
  <c r="AQ66" i="2" s="1"/>
  <c r="AP66" i="2" s="1"/>
  <c r="AO67" i="2" a="1"/>
  <c r="AO67" i="2"/>
  <c r="AQ67" i="2" s="1"/>
  <c r="AO68" i="2" a="1"/>
  <c r="AO68" i="2"/>
  <c r="AO69" i="2" a="1"/>
  <c r="AO69" i="2"/>
  <c r="AQ69" i="2" s="1"/>
  <c r="AO70" i="2" a="1"/>
  <c r="AO70" i="2"/>
  <c r="AQ70" i="2" s="1"/>
  <c r="AO71" i="2" a="1"/>
  <c r="AO71" i="2" s="1"/>
  <c r="AQ71" i="2" s="1"/>
  <c r="AO72" i="2" a="1"/>
  <c r="AO72" i="2" s="1"/>
  <c r="AQ72" i="2" s="1"/>
  <c r="AP72" i="2" s="1"/>
  <c r="AO73" i="2" a="1"/>
  <c r="AO73" i="2" s="1"/>
  <c r="AQ73" i="2" s="1"/>
  <c r="AO74" i="2" a="1"/>
  <c r="AO74" i="2"/>
  <c r="AQ74" i="2" s="1"/>
  <c r="AO75" i="2" a="1"/>
  <c r="AO75" i="2"/>
  <c r="AQ75" i="2" s="1"/>
  <c r="AO76" i="2" a="1"/>
  <c r="AO76" i="2"/>
  <c r="AQ76" i="2" s="1"/>
  <c r="AO77" i="2" a="1"/>
  <c r="AO77" i="2"/>
  <c r="AQ77" i="2" s="1"/>
  <c r="AO78" i="2" a="1"/>
  <c r="AO78" i="2" s="1"/>
  <c r="AQ78" i="2" s="1"/>
  <c r="AP78" i="2" s="1"/>
  <c r="AO79" i="2" a="1"/>
  <c r="AO79" i="2" s="1"/>
  <c r="AQ79" i="2" s="1"/>
  <c r="AO80" i="2" a="1"/>
  <c r="AO80" i="2" s="1"/>
  <c r="AQ80" i="2" s="1"/>
  <c r="AO81" i="2" a="1"/>
  <c r="AO81" i="2"/>
  <c r="AQ81" i="2" s="1"/>
  <c r="AO82" i="2" a="1"/>
  <c r="AO82" i="2"/>
  <c r="AO83" i="2" a="1"/>
  <c r="AO83" i="2"/>
  <c r="AQ83" i="2" s="1"/>
  <c r="AO84" i="2" a="1"/>
  <c r="AO84" i="2"/>
  <c r="AQ84" i="2" s="1"/>
  <c r="AP84" i="2" s="1"/>
  <c r="AO85" i="2" a="1"/>
  <c r="AO85" i="2" s="1"/>
  <c r="AQ85" i="2" s="1"/>
  <c r="AO86" i="2" a="1"/>
  <c r="AO86" i="2" s="1"/>
  <c r="AQ86" i="2" s="1"/>
  <c r="AO87" i="2" a="1"/>
  <c r="AO87" i="2" s="1"/>
  <c r="AQ87" i="2" s="1"/>
  <c r="AO88" i="2" a="1"/>
  <c r="AO88" i="2"/>
  <c r="AQ88" i="2" s="1"/>
  <c r="AO89" i="2" a="1"/>
  <c r="AO89" i="2"/>
  <c r="AO90" i="2" a="1"/>
  <c r="AO90" i="2"/>
  <c r="AQ90" i="2" s="1"/>
  <c r="AP90" i="2" s="1"/>
  <c r="AO91" i="2" a="1"/>
  <c r="AO91" i="2"/>
  <c r="AQ91" i="2" s="1"/>
  <c r="AO92" i="2" a="1"/>
  <c r="AO92" i="2" s="1"/>
  <c r="AQ92" i="2" s="1"/>
  <c r="AO93" i="2" a="1"/>
  <c r="AO93" i="2" s="1"/>
  <c r="AQ93" i="2" s="1"/>
  <c r="AO94" i="2" a="1"/>
  <c r="AO94" i="2" s="1"/>
  <c r="AQ94" i="2" s="1"/>
  <c r="AO95" i="2" a="1"/>
  <c r="AO95" i="2" s="1"/>
  <c r="AQ95" i="2" s="1"/>
  <c r="AO96" i="2" a="1"/>
  <c r="AO96" i="2" s="1"/>
  <c r="AQ96" i="2" s="1"/>
  <c r="AP96" i="2" s="1"/>
  <c r="AO97" i="2" a="1"/>
  <c r="AO97" i="2" s="1"/>
  <c r="AQ97" i="2" s="1"/>
  <c r="AO98" i="2" a="1"/>
  <c r="AO98" i="2" s="1"/>
  <c r="AQ98" i="2" s="1"/>
  <c r="AO99" i="2" a="1"/>
  <c r="AO99" i="2" s="1"/>
  <c r="AQ99" i="2" s="1"/>
  <c r="AO100" i="2" a="1"/>
  <c r="AO100" i="2" s="1"/>
  <c r="AQ100" i="2" s="1"/>
  <c r="AO101" i="2" a="1"/>
  <c r="AO101" i="2" s="1"/>
  <c r="AQ101" i="2" s="1"/>
  <c r="AT8" i="2" a="1"/>
  <c r="AT8" i="2" s="1"/>
  <c r="AQ53" i="2"/>
  <c r="AQ68" i="2"/>
  <c r="AQ82" i="2"/>
  <c r="AQ33" i="2"/>
  <c r="AQ34" i="2"/>
  <c r="R9" i="2" a="1"/>
  <c r="R9" i="2" s="1"/>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AQ89" i="2"/>
  <c r="AM8" i="2" a="1"/>
  <c r="AM8" i="2" s="1"/>
  <c r="AR63" i="2" l="1"/>
  <c r="AP63" i="2"/>
  <c r="AR27" i="2"/>
  <c r="AP27" i="2"/>
  <c r="AR76" i="2"/>
  <c r="AP76" i="2"/>
  <c r="AR62" i="2"/>
  <c r="AP62" i="2"/>
  <c r="AR58" i="2"/>
  <c r="AP58" i="2"/>
  <c r="AP49" i="2"/>
  <c r="AR49" i="2"/>
  <c r="AR44" i="2"/>
  <c r="AP44" i="2"/>
  <c r="AR40" i="2"/>
  <c r="AP40" i="2"/>
  <c r="AR31" i="2"/>
  <c r="AP31" i="2"/>
  <c r="AR21" i="2"/>
  <c r="AP21" i="2"/>
  <c r="AR14" i="2"/>
  <c r="AP14" i="2"/>
  <c r="AR88" i="2"/>
  <c r="AP88" i="2"/>
  <c r="AR18" i="2"/>
  <c r="AP18" i="2"/>
  <c r="AP80" i="2"/>
  <c r="AR80" i="2"/>
  <c r="AP94" i="2"/>
  <c r="AR94" i="2"/>
  <c r="AR41" i="2"/>
  <c r="AP41" i="2"/>
  <c r="AR11" i="2"/>
  <c r="AP11" i="2"/>
  <c r="AR93" i="2"/>
  <c r="AP93" i="2"/>
  <c r="AP67" i="2"/>
  <c r="AR67" i="2"/>
  <c r="AP86" i="2"/>
  <c r="AR86" i="2"/>
  <c r="AR39" i="2"/>
  <c r="AP39" i="2"/>
  <c r="AR17" i="2"/>
  <c r="AP17" i="2"/>
  <c r="AP91" i="2"/>
  <c r="AR91" i="2"/>
  <c r="AR74" i="2"/>
  <c r="AP74" i="2"/>
  <c r="AP56" i="2"/>
  <c r="AR56" i="2"/>
  <c r="AR25" i="2"/>
  <c r="AP25" i="2"/>
  <c r="AR9" i="2"/>
  <c r="AP9" i="2"/>
  <c r="AR82" i="2"/>
  <c r="AP82" i="2"/>
  <c r="AR45" i="2"/>
  <c r="AP45" i="2"/>
  <c r="AR87" i="2"/>
  <c r="AP87" i="2"/>
  <c r="AP71" i="2"/>
  <c r="AR71" i="2"/>
  <c r="AR92" i="2"/>
  <c r="AP92" i="2"/>
  <c r="AR57" i="2"/>
  <c r="AP57" i="2"/>
  <c r="AR35" i="2"/>
  <c r="AP35" i="2"/>
  <c r="AR10" i="2"/>
  <c r="AP10" i="2"/>
  <c r="AP79" i="2"/>
  <c r="AR79" i="2"/>
  <c r="AP65" i="2"/>
  <c r="AR65" i="2"/>
  <c r="AR43" i="2"/>
  <c r="AP43" i="2"/>
  <c r="AR38" i="2"/>
  <c r="AP38" i="2"/>
  <c r="AR20" i="2"/>
  <c r="AP20" i="2"/>
  <c r="AR69" i="2"/>
  <c r="AP69" i="2"/>
  <c r="AR51" i="2"/>
  <c r="AP51" i="2"/>
  <c r="AP47" i="2"/>
  <c r="AR47" i="2"/>
  <c r="AR33" i="2"/>
  <c r="AP33" i="2"/>
  <c r="AR29" i="2"/>
  <c r="AP29" i="2"/>
  <c r="AP19" i="2"/>
  <c r="AR19" i="2"/>
  <c r="AR12" i="2"/>
  <c r="AP12" i="2"/>
  <c r="AR8" i="2"/>
  <c r="AP8" i="2"/>
  <c r="AR100" i="2"/>
  <c r="AP100" i="2"/>
  <c r="AR22" i="2"/>
  <c r="AP22" i="2"/>
  <c r="AR99" i="2"/>
  <c r="AP99" i="2"/>
  <c r="AR81" i="2"/>
  <c r="AP81" i="2"/>
  <c r="AP98" i="2"/>
  <c r="AR98" i="2"/>
  <c r="AR75" i="2"/>
  <c r="AP75" i="2"/>
  <c r="AP53" i="2"/>
  <c r="AR53" i="2"/>
  <c r="AR26" i="2"/>
  <c r="AP26" i="2"/>
  <c r="AR13" i="2"/>
  <c r="AP13" i="2"/>
  <c r="AP97" i="2"/>
  <c r="AR97" i="2"/>
  <c r="AP85" i="2"/>
  <c r="AR85" i="2"/>
  <c r="AR70" i="2"/>
  <c r="AP70" i="2"/>
  <c r="AP61" i="2"/>
  <c r="AR61" i="2"/>
  <c r="AR52" i="2"/>
  <c r="AP52" i="2"/>
  <c r="AR34" i="2"/>
  <c r="AP34" i="2"/>
  <c r="AR16" i="2"/>
  <c r="AP16" i="2"/>
  <c r="AP101" i="2"/>
  <c r="AR101" i="2"/>
  <c r="AP95" i="2"/>
  <c r="AR95" i="2"/>
  <c r="AP89" i="2"/>
  <c r="AR89" i="2"/>
  <c r="AP83" i="2"/>
  <c r="AR83" i="2"/>
  <c r="AP77" i="2"/>
  <c r="AR77" i="2"/>
  <c r="AP73" i="2"/>
  <c r="AR73" i="2"/>
  <c r="AR68" i="2"/>
  <c r="AP68" i="2"/>
  <c r="AR64" i="2"/>
  <c r="AP64" i="2"/>
  <c r="AP59" i="2"/>
  <c r="AR59" i="2"/>
  <c r="AP55" i="2"/>
  <c r="AR55" i="2"/>
  <c r="AP50" i="2"/>
  <c r="AR50" i="2"/>
  <c r="AR46" i="2"/>
  <c r="AP46" i="2"/>
  <c r="AR42" i="2"/>
  <c r="AP42" i="2"/>
  <c r="AP37" i="2"/>
  <c r="AR37" i="2"/>
  <c r="AR32" i="2"/>
  <c r="AP32" i="2"/>
  <c r="AP28" i="2"/>
  <c r="AR28" i="2"/>
  <c r="AR23" i="2"/>
  <c r="AP23" i="2"/>
  <c r="AR15" i="2"/>
  <c r="AP15" i="2"/>
  <c r="AR96" i="2"/>
  <c r="AR90" i="2"/>
  <c r="AR84" i="2"/>
  <c r="AR78" i="2"/>
  <c r="AR72" i="2"/>
  <c r="AR66" i="2"/>
  <c r="AR60" i="2"/>
  <c r="AR54" i="2"/>
  <c r="AR48" i="2"/>
  <c r="AP36" i="2"/>
  <c r="AP30" i="2"/>
  <c r="AP24" i="2"/>
  <c r="Y8" i="2" a="1"/>
  <c r="Y8" i="2" s="1"/>
  <c r="R8" i="2" a="1"/>
  <c r="R8" i="2" s="1"/>
  <c r="AV8" i="2"/>
  <c r="AU8" i="2" l="1"/>
  <c r="AW8" i="2"/>
  <c r="AA8" i="2"/>
  <c r="Z8" i="2" s="1"/>
  <c r="K14" i="3"/>
  <c r="K15" i="3"/>
  <c r="K16" i="3"/>
  <c r="K17" i="3"/>
  <c r="K13" i="3"/>
  <c r="K7" i="3"/>
  <c r="K6" i="3"/>
  <c r="K8" i="3"/>
  <c r="K9" i="3"/>
  <c r="K10" i="3"/>
  <c r="Y9" i="2" a="1"/>
  <c r="Y9" i="2" s="1"/>
  <c r="AA9" i="2" s="1"/>
  <c r="Y10" i="2" a="1"/>
  <c r="Y10" i="2" s="1"/>
  <c r="AA10" i="2" s="1"/>
  <c r="Y11" i="2" a="1"/>
  <c r="Y11" i="2" s="1"/>
  <c r="AA11" i="2" s="1"/>
  <c r="Y12" i="2" a="1"/>
  <c r="Y12" i="2" s="1"/>
  <c r="AA12" i="2" s="1"/>
  <c r="Y13" i="2" a="1"/>
  <c r="Y13" i="2" s="1"/>
  <c r="AA13" i="2" s="1"/>
  <c r="Y14" i="2" a="1"/>
  <c r="Y14" i="2" s="1"/>
  <c r="AA14" i="2" s="1"/>
  <c r="Y15" i="2" a="1"/>
  <c r="Y15" i="2" s="1"/>
  <c r="AA15" i="2" s="1"/>
  <c r="Y16" i="2" a="1"/>
  <c r="Y16" i="2" s="1"/>
  <c r="AA16" i="2" s="1"/>
  <c r="Y17" i="2" a="1"/>
  <c r="Y17" i="2" s="1"/>
  <c r="AA17" i="2" s="1"/>
  <c r="Y18" i="2" a="1"/>
  <c r="Y18" i="2" s="1"/>
  <c r="AA18" i="2" s="1"/>
  <c r="Y19" i="2" a="1"/>
  <c r="Y19" i="2" s="1"/>
  <c r="AA19" i="2" s="1"/>
  <c r="Y20" i="2" a="1"/>
  <c r="Y20" i="2" s="1"/>
  <c r="AA20" i="2" s="1"/>
  <c r="Y21" i="2" a="1"/>
  <c r="Y21" i="2" s="1"/>
  <c r="AA21" i="2" s="1"/>
  <c r="Y22" i="2" a="1"/>
  <c r="Y22" i="2" s="1"/>
  <c r="AA22" i="2" s="1"/>
  <c r="Y23" i="2" a="1"/>
  <c r="Y23" i="2" s="1"/>
  <c r="AA23" i="2" s="1"/>
  <c r="Y24" i="2" a="1"/>
  <c r="Y24" i="2" s="1"/>
  <c r="AA24" i="2" s="1"/>
  <c r="Y25" i="2" a="1"/>
  <c r="Y25" i="2" s="1"/>
  <c r="AA25" i="2" s="1"/>
  <c r="Y26" i="2" a="1"/>
  <c r="Y26" i="2" s="1"/>
  <c r="AA26" i="2" s="1"/>
  <c r="Y27" i="2" a="1"/>
  <c r="Y27" i="2" s="1"/>
  <c r="AA27" i="2" s="1"/>
  <c r="Y28" i="2" a="1"/>
  <c r="Y28" i="2" s="1"/>
  <c r="AA28" i="2" s="1"/>
  <c r="Y29" i="2" a="1"/>
  <c r="Y29" i="2" s="1"/>
  <c r="AA29" i="2" s="1"/>
  <c r="Y30" i="2" a="1"/>
  <c r="Y30" i="2" s="1"/>
  <c r="AA30" i="2" s="1"/>
  <c r="Y31" i="2" a="1"/>
  <c r="Y31" i="2" s="1"/>
  <c r="AA31" i="2" s="1"/>
  <c r="Y32" i="2" a="1"/>
  <c r="Y32" i="2" s="1"/>
  <c r="AA32" i="2" s="1"/>
  <c r="Y33" i="2" a="1"/>
  <c r="Y33" i="2" s="1"/>
  <c r="AA33" i="2" s="1"/>
  <c r="Y34" i="2" a="1"/>
  <c r="Y34" i="2" s="1"/>
  <c r="AA34" i="2" s="1"/>
  <c r="Y35" i="2" a="1"/>
  <c r="Y35" i="2" s="1"/>
  <c r="AA35" i="2" s="1"/>
  <c r="Y36" i="2" a="1"/>
  <c r="Y36" i="2" s="1"/>
  <c r="AA36" i="2" s="1"/>
  <c r="Y37" i="2" a="1"/>
  <c r="Y37" i="2" s="1"/>
  <c r="AA37" i="2" s="1"/>
  <c r="Y38" i="2" a="1"/>
  <c r="Y38" i="2" s="1"/>
  <c r="AA38" i="2" s="1"/>
  <c r="Y39" i="2" a="1"/>
  <c r="Y39" i="2" s="1"/>
  <c r="AA39" i="2" s="1"/>
  <c r="Y40" i="2" a="1"/>
  <c r="Y40" i="2" s="1"/>
  <c r="AA40" i="2" s="1"/>
  <c r="Y41" i="2" a="1"/>
  <c r="Y41" i="2" s="1"/>
  <c r="AA41" i="2" s="1"/>
  <c r="Y42" i="2" a="1"/>
  <c r="Y42" i="2" s="1"/>
  <c r="AA42" i="2" s="1"/>
  <c r="Y43" i="2" a="1"/>
  <c r="Y43" i="2" s="1"/>
  <c r="AA43" i="2" s="1"/>
  <c r="Y44" i="2" a="1"/>
  <c r="Y44" i="2" s="1"/>
  <c r="AA44" i="2" s="1"/>
  <c r="Y45" i="2" a="1"/>
  <c r="Y45" i="2" s="1"/>
  <c r="AA45" i="2" s="1"/>
  <c r="Y46" i="2" a="1"/>
  <c r="Y46" i="2" s="1"/>
  <c r="AA46" i="2" s="1"/>
  <c r="Y47" i="2" a="1"/>
  <c r="Y47" i="2" s="1"/>
  <c r="AA47" i="2" s="1"/>
  <c r="Y48" i="2" a="1"/>
  <c r="Y48" i="2" s="1"/>
  <c r="AA48" i="2" s="1"/>
  <c r="Y49" i="2" a="1"/>
  <c r="Y49" i="2" s="1"/>
  <c r="AA49" i="2" s="1"/>
  <c r="Y50" i="2" a="1"/>
  <c r="Y50" i="2" s="1"/>
  <c r="AA50" i="2" s="1"/>
  <c r="Y51" i="2" a="1"/>
  <c r="Y51" i="2" s="1"/>
  <c r="AA51" i="2" s="1"/>
  <c r="Y52" i="2" a="1"/>
  <c r="Y52" i="2" s="1"/>
  <c r="AA52" i="2" s="1"/>
  <c r="AE52" i="2" s="1"/>
  <c r="Y53" i="2" a="1"/>
  <c r="Y53" i="2" s="1"/>
  <c r="AA53" i="2" s="1"/>
  <c r="AE53" i="2" s="1"/>
  <c r="Y54" i="2" a="1"/>
  <c r="Y54" i="2" s="1"/>
  <c r="AA54" i="2" s="1"/>
  <c r="AE54" i="2" s="1"/>
  <c r="Y55" i="2" a="1"/>
  <c r="Y55" i="2" s="1"/>
  <c r="AA55" i="2" s="1"/>
  <c r="AE55" i="2" s="1"/>
  <c r="Y56" i="2" a="1"/>
  <c r="Y56" i="2" s="1"/>
  <c r="AA56" i="2" s="1"/>
  <c r="AE56" i="2" s="1"/>
  <c r="Y57" i="2" a="1"/>
  <c r="Y57" i="2" s="1"/>
  <c r="AA57" i="2" s="1"/>
  <c r="AE57" i="2" s="1"/>
  <c r="Y58" i="2" a="1"/>
  <c r="Y58" i="2" s="1"/>
  <c r="AA58" i="2" s="1"/>
  <c r="AE58" i="2" s="1"/>
  <c r="Y59" i="2" a="1"/>
  <c r="Y59" i="2" s="1"/>
  <c r="AA59" i="2" s="1"/>
  <c r="AE59" i="2" s="1"/>
  <c r="Y60" i="2" a="1"/>
  <c r="Y60" i="2" s="1"/>
  <c r="AA60" i="2" s="1"/>
  <c r="AE60" i="2" s="1"/>
  <c r="Y61" i="2" a="1"/>
  <c r="Y61" i="2" s="1"/>
  <c r="AA61" i="2" s="1"/>
  <c r="AE61" i="2" s="1"/>
  <c r="Y62" i="2" a="1"/>
  <c r="Y62" i="2" s="1"/>
  <c r="AA62" i="2" s="1"/>
  <c r="AE62" i="2" s="1"/>
  <c r="Y63" i="2" a="1"/>
  <c r="Y63" i="2" s="1"/>
  <c r="AA63" i="2" s="1"/>
  <c r="AE63" i="2" s="1"/>
  <c r="Y64" i="2" a="1"/>
  <c r="Y64" i="2" s="1"/>
  <c r="AA64" i="2" s="1"/>
  <c r="AE64" i="2" s="1"/>
  <c r="Y65" i="2" a="1"/>
  <c r="Y65" i="2" s="1"/>
  <c r="AA65" i="2" s="1"/>
  <c r="AE65" i="2" s="1"/>
  <c r="Y66" i="2" a="1"/>
  <c r="Y66" i="2" s="1"/>
  <c r="AA66" i="2" s="1"/>
  <c r="AE66" i="2" s="1"/>
  <c r="Y67" i="2" a="1"/>
  <c r="Y67" i="2" s="1"/>
  <c r="AA67" i="2" s="1"/>
  <c r="AE67" i="2" s="1"/>
  <c r="Y68" i="2" a="1"/>
  <c r="Y68" i="2" s="1"/>
  <c r="AA68" i="2" s="1"/>
  <c r="AE68" i="2" s="1"/>
  <c r="Y69" i="2" a="1"/>
  <c r="Y69" i="2" s="1"/>
  <c r="AA69" i="2" s="1"/>
  <c r="AE69" i="2" s="1"/>
  <c r="Y70" i="2" a="1"/>
  <c r="Y70" i="2" s="1"/>
  <c r="AA70" i="2" s="1"/>
  <c r="AE70" i="2" s="1"/>
  <c r="Y71" i="2" a="1"/>
  <c r="Y71" i="2" s="1"/>
  <c r="AA71" i="2" s="1"/>
  <c r="AE71" i="2" s="1"/>
  <c r="Y72" i="2" a="1"/>
  <c r="Y72" i="2" s="1"/>
  <c r="AA72" i="2" s="1"/>
  <c r="AE72" i="2" s="1"/>
  <c r="Y73" i="2" a="1"/>
  <c r="Y73" i="2" s="1"/>
  <c r="AA73" i="2" s="1"/>
  <c r="AE73" i="2" s="1"/>
  <c r="Y74" i="2" a="1"/>
  <c r="Y74" i="2" s="1"/>
  <c r="AA74" i="2" s="1"/>
  <c r="AE74" i="2" s="1"/>
  <c r="Y75" i="2" a="1"/>
  <c r="Y75" i="2" s="1"/>
  <c r="AA75" i="2" s="1"/>
  <c r="AE75" i="2" s="1"/>
  <c r="Y76" i="2" a="1"/>
  <c r="Y76" i="2" s="1"/>
  <c r="AA76" i="2" s="1"/>
  <c r="AE76" i="2" s="1"/>
  <c r="Y77" i="2" a="1"/>
  <c r="Y77" i="2" s="1"/>
  <c r="AA77" i="2" s="1"/>
  <c r="AE77" i="2" s="1"/>
  <c r="Y78" i="2" a="1"/>
  <c r="Y78" i="2" s="1"/>
  <c r="AA78" i="2" s="1"/>
  <c r="AE78" i="2" s="1"/>
  <c r="Y79" i="2" a="1"/>
  <c r="Y79" i="2" s="1"/>
  <c r="AA79" i="2" s="1"/>
  <c r="AE79" i="2" s="1"/>
  <c r="Y80" i="2" a="1"/>
  <c r="Y80" i="2" s="1"/>
  <c r="AA80" i="2" s="1"/>
  <c r="AE80" i="2" s="1"/>
  <c r="Y81" i="2" a="1"/>
  <c r="Y81" i="2" s="1"/>
  <c r="AA81" i="2" s="1"/>
  <c r="AE81" i="2" s="1"/>
  <c r="Y82" i="2" a="1"/>
  <c r="Y82" i="2" s="1"/>
  <c r="AA82" i="2" s="1"/>
  <c r="AE82" i="2" s="1"/>
  <c r="Y83" i="2" a="1"/>
  <c r="Y83" i="2" s="1"/>
  <c r="AA83" i="2" s="1"/>
  <c r="AE83" i="2" s="1"/>
  <c r="Y84" i="2" a="1"/>
  <c r="Y84" i="2" s="1"/>
  <c r="AA84" i="2" s="1"/>
  <c r="AE84" i="2" s="1"/>
  <c r="Y85" i="2" a="1"/>
  <c r="Y85" i="2" s="1"/>
  <c r="AA85" i="2" s="1"/>
  <c r="AE85" i="2" s="1"/>
  <c r="Y86" i="2" a="1"/>
  <c r="Y86" i="2" s="1"/>
  <c r="AA86" i="2" s="1"/>
  <c r="AE86" i="2" s="1"/>
  <c r="Y87" i="2" a="1"/>
  <c r="Y87" i="2" s="1"/>
  <c r="AA87" i="2" s="1"/>
  <c r="AE87" i="2" s="1"/>
  <c r="Y88" i="2" a="1"/>
  <c r="Y88" i="2" s="1"/>
  <c r="AA88" i="2" s="1"/>
  <c r="AE88" i="2" s="1"/>
  <c r="Y89" i="2" a="1"/>
  <c r="Y89" i="2" s="1"/>
  <c r="AA89" i="2" s="1"/>
  <c r="AE89" i="2" s="1"/>
  <c r="Y90" i="2" a="1"/>
  <c r="Y90" i="2" s="1"/>
  <c r="AA90" i="2" s="1"/>
  <c r="AE90" i="2" s="1"/>
  <c r="Y91" i="2" a="1"/>
  <c r="Y91" i="2" s="1"/>
  <c r="AA91" i="2" s="1"/>
  <c r="AE91" i="2" s="1"/>
  <c r="Y92" i="2" a="1"/>
  <c r="Y92" i="2" s="1"/>
  <c r="AA92" i="2" s="1"/>
  <c r="AE92" i="2" s="1"/>
  <c r="Y93" i="2" a="1"/>
  <c r="Y93" i="2" s="1"/>
  <c r="AA93" i="2" s="1"/>
  <c r="AE93" i="2" s="1"/>
  <c r="Y94" i="2" a="1"/>
  <c r="Y94" i="2" s="1"/>
  <c r="AA94" i="2" s="1"/>
  <c r="AE94" i="2" s="1"/>
  <c r="Y95" i="2" a="1"/>
  <c r="Y95" i="2" s="1"/>
  <c r="AA95" i="2" s="1"/>
  <c r="AE95" i="2" s="1"/>
  <c r="Y96" i="2" a="1"/>
  <c r="Y96" i="2" s="1"/>
  <c r="AA96" i="2" s="1"/>
  <c r="AE96" i="2" s="1"/>
  <c r="Y97" i="2" a="1"/>
  <c r="Y97" i="2" s="1"/>
  <c r="AA97" i="2" s="1"/>
  <c r="AE97" i="2" s="1"/>
  <c r="Y98" i="2" a="1"/>
  <c r="Y98" i="2" s="1"/>
  <c r="AA98" i="2" s="1"/>
  <c r="AE98" i="2" s="1"/>
  <c r="Y99" i="2" a="1"/>
  <c r="Y99" i="2" s="1"/>
  <c r="AA99" i="2" s="1"/>
  <c r="AE99" i="2" s="1"/>
  <c r="Y100" i="2" a="1"/>
  <c r="Y100" i="2" s="1"/>
  <c r="AA100" i="2" s="1"/>
  <c r="AE100" i="2" s="1"/>
  <c r="Y101" i="2" a="1"/>
  <c r="Y101" i="2" s="1"/>
  <c r="AA101" i="2" s="1"/>
  <c r="AE101" i="2" s="1"/>
  <c r="T11" i="2" a="1"/>
  <c r="T11" i="2" s="1"/>
  <c r="V11" i="2" s="1"/>
  <c r="T12" i="2" a="1"/>
  <c r="T12" i="2" s="1"/>
  <c r="V12" i="2" s="1"/>
  <c r="T13" i="2" a="1"/>
  <c r="T13" i="2" s="1"/>
  <c r="V13" i="2" s="1"/>
  <c r="T14" i="2" a="1"/>
  <c r="T14" i="2" s="1"/>
  <c r="V14" i="2" s="1"/>
  <c r="T15" i="2" a="1"/>
  <c r="T15" i="2" s="1"/>
  <c r="V15" i="2" s="1"/>
  <c r="T16" i="2" a="1"/>
  <c r="T16" i="2" s="1"/>
  <c r="V16" i="2" s="1"/>
  <c r="T17" i="2" a="1"/>
  <c r="T17" i="2" s="1"/>
  <c r="V17" i="2" s="1"/>
  <c r="T18" i="2" a="1"/>
  <c r="T18" i="2" s="1"/>
  <c r="V18" i="2" s="1"/>
  <c r="T19" i="2" a="1"/>
  <c r="T19" i="2" s="1"/>
  <c r="V19" i="2" s="1"/>
  <c r="T20" i="2" a="1"/>
  <c r="T20" i="2" s="1"/>
  <c r="V20" i="2" s="1"/>
  <c r="T21" i="2" a="1"/>
  <c r="T21" i="2" s="1"/>
  <c r="V21" i="2" s="1"/>
  <c r="T22" i="2" a="1"/>
  <c r="T22" i="2" s="1"/>
  <c r="V22" i="2" s="1"/>
  <c r="T23" i="2" a="1"/>
  <c r="T23" i="2" s="1"/>
  <c r="V23" i="2" s="1"/>
  <c r="T24" i="2" a="1"/>
  <c r="T24" i="2" s="1"/>
  <c r="V24" i="2" s="1"/>
  <c r="T25" i="2" a="1"/>
  <c r="T25" i="2" s="1"/>
  <c r="V25" i="2" s="1"/>
  <c r="T26" i="2" a="1"/>
  <c r="T26" i="2" s="1"/>
  <c r="V26" i="2" s="1"/>
  <c r="T27" i="2" a="1"/>
  <c r="T27" i="2" s="1"/>
  <c r="V27" i="2" s="1"/>
  <c r="T28" i="2" a="1"/>
  <c r="T28" i="2" s="1"/>
  <c r="V28" i="2" s="1"/>
  <c r="T29" i="2" a="1"/>
  <c r="T29" i="2" s="1"/>
  <c r="V29" i="2" s="1"/>
  <c r="T30" i="2" a="1"/>
  <c r="T30" i="2" s="1"/>
  <c r="V30" i="2" s="1"/>
  <c r="T31" i="2" a="1"/>
  <c r="T31" i="2" s="1"/>
  <c r="V31" i="2" s="1"/>
  <c r="T32" i="2" a="1"/>
  <c r="T32" i="2" s="1"/>
  <c r="V32" i="2" s="1"/>
  <c r="T33" i="2" a="1"/>
  <c r="T33" i="2" s="1"/>
  <c r="V33" i="2" s="1"/>
  <c r="T34" i="2" a="1"/>
  <c r="T34" i="2" s="1"/>
  <c r="V34" i="2" s="1"/>
  <c r="T35" i="2" a="1"/>
  <c r="T35" i="2" s="1"/>
  <c r="V35" i="2" s="1"/>
  <c r="T36" i="2" a="1"/>
  <c r="T36" i="2" s="1"/>
  <c r="V36" i="2" s="1"/>
  <c r="T37" i="2" a="1"/>
  <c r="T37" i="2" s="1"/>
  <c r="V37" i="2" s="1"/>
  <c r="T38" i="2" a="1"/>
  <c r="T38" i="2" s="1"/>
  <c r="V38" i="2" s="1"/>
  <c r="T39" i="2" a="1"/>
  <c r="T39" i="2" s="1"/>
  <c r="V39" i="2" s="1"/>
  <c r="T40" i="2" a="1"/>
  <c r="T40" i="2" s="1"/>
  <c r="V40" i="2" s="1"/>
  <c r="T41" i="2" a="1"/>
  <c r="T41" i="2" s="1"/>
  <c r="V41" i="2" s="1"/>
  <c r="T42" i="2" a="1"/>
  <c r="T42" i="2" s="1"/>
  <c r="V42" i="2" s="1"/>
  <c r="T43" i="2" a="1"/>
  <c r="T43" i="2" s="1"/>
  <c r="V43" i="2" s="1"/>
  <c r="T44" i="2" a="1"/>
  <c r="T44" i="2" s="1"/>
  <c r="V44" i="2" s="1"/>
  <c r="T45" i="2" a="1"/>
  <c r="T45" i="2" s="1"/>
  <c r="V45" i="2" s="1"/>
  <c r="T46" i="2" a="1"/>
  <c r="T46" i="2" s="1"/>
  <c r="V46" i="2" s="1"/>
  <c r="T47" i="2" a="1"/>
  <c r="T47" i="2" s="1"/>
  <c r="V47" i="2" s="1"/>
  <c r="T48" i="2" a="1"/>
  <c r="T48" i="2" s="1"/>
  <c r="V48" i="2" s="1"/>
  <c r="T49" i="2" a="1"/>
  <c r="T49" i="2" s="1"/>
  <c r="V49" i="2" s="1"/>
  <c r="T50" i="2" a="1"/>
  <c r="T50" i="2" s="1"/>
  <c r="V50" i="2" s="1"/>
  <c r="T51" i="2" a="1"/>
  <c r="T51" i="2" s="1"/>
  <c r="V51" i="2" s="1"/>
  <c r="T52" i="2" a="1"/>
  <c r="T52" i="2" s="1"/>
  <c r="V52" i="2" s="1"/>
  <c r="T53" i="2" a="1"/>
  <c r="T53" i="2" s="1"/>
  <c r="V53" i="2" s="1"/>
  <c r="T54" i="2" a="1"/>
  <c r="T54" i="2" s="1"/>
  <c r="V54" i="2" s="1"/>
  <c r="T55" i="2" a="1"/>
  <c r="T55" i="2" s="1"/>
  <c r="V55" i="2" s="1"/>
  <c r="T56" i="2" a="1"/>
  <c r="T56" i="2" s="1"/>
  <c r="V56" i="2" s="1"/>
  <c r="T57" i="2" a="1"/>
  <c r="T57" i="2" s="1"/>
  <c r="V57" i="2" s="1"/>
  <c r="T58" i="2" a="1"/>
  <c r="T58" i="2" s="1"/>
  <c r="V58" i="2" s="1"/>
  <c r="T59" i="2" a="1"/>
  <c r="T59" i="2" s="1"/>
  <c r="V59" i="2" s="1"/>
  <c r="T60" i="2" a="1"/>
  <c r="T60" i="2" s="1"/>
  <c r="V60" i="2" s="1"/>
  <c r="T61" i="2" a="1"/>
  <c r="T61" i="2" s="1"/>
  <c r="V61" i="2" s="1"/>
  <c r="T62" i="2" a="1"/>
  <c r="T62" i="2" s="1"/>
  <c r="V62" i="2" s="1"/>
  <c r="T63" i="2" a="1"/>
  <c r="T63" i="2" s="1"/>
  <c r="V63" i="2" s="1"/>
  <c r="T64" i="2" a="1"/>
  <c r="T64" i="2" s="1"/>
  <c r="V64" i="2" s="1"/>
  <c r="T65" i="2" a="1"/>
  <c r="T65" i="2" s="1"/>
  <c r="V65" i="2" s="1"/>
  <c r="T66" i="2" a="1"/>
  <c r="T66" i="2" s="1"/>
  <c r="V66" i="2" s="1"/>
  <c r="T67" i="2" a="1"/>
  <c r="T67" i="2" s="1"/>
  <c r="V67" i="2" s="1"/>
  <c r="T68" i="2" a="1"/>
  <c r="T68" i="2" s="1"/>
  <c r="V68" i="2" s="1"/>
  <c r="T69" i="2" a="1"/>
  <c r="T69" i="2" s="1"/>
  <c r="V69" i="2" s="1"/>
  <c r="T70" i="2" a="1"/>
  <c r="T70" i="2" s="1"/>
  <c r="V70" i="2" s="1"/>
  <c r="T71" i="2" a="1"/>
  <c r="T71" i="2" s="1"/>
  <c r="V71" i="2" s="1"/>
  <c r="T72" i="2" a="1"/>
  <c r="T72" i="2" s="1"/>
  <c r="V72" i="2" s="1"/>
  <c r="T73" i="2" a="1"/>
  <c r="T73" i="2" s="1"/>
  <c r="V73" i="2" s="1"/>
  <c r="T74" i="2" a="1"/>
  <c r="T74" i="2" s="1"/>
  <c r="V74" i="2" s="1"/>
  <c r="T75" i="2" a="1"/>
  <c r="T75" i="2" s="1"/>
  <c r="V75" i="2" s="1"/>
  <c r="T76" i="2" a="1"/>
  <c r="T76" i="2" s="1"/>
  <c r="V76" i="2" s="1"/>
  <c r="T77" i="2" a="1"/>
  <c r="T77" i="2" s="1"/>
  <c r="V77" i="2" s="1"/>
  <c r="T78" i="2" a="1"/>
  <c r="T78" i="2" s="1"/>
  <c r="V78" i="2" s="1"/>
  <c r="T79" i="2" a="1"/>
  <c r="T79" i="2" s="1"/>
  <c r="V79" i="2" s="1"/>
  <c r="T80" i="2" a="1"/>
  <c r="T80" i="2" s="1"/>
  <c r="V80" i="2" s="1"/>
  <c r="T81" i="2" a="1"/>
  <c r="T81" i="2" s="1"/>
  <c r="V81" i="2" s="1"/>
  <c r="T82" i="2" a="1"/>
  <c r="T82" i="2" s="1"/>
  <c r="V82" i="2" s="1"/>
  <c r="T83" i="2" a="1"/>
  <c r="T83" i="2" s="1"/>
  <c r="V83" i="2" s="1"/>
  <c r="T84" i="2" a="1"/>
  <c r="T84" i="2" s="1"/>
  <c r="V84" i="2" s="1"/>
  <c r="T85" i="2" a="1"/>
  <c r="T85" i="2" s="1"/>
  <c r="V85" i="2" s="1"/>
  <c r="T86" i="2" a="1"/>
  <c r="T86" i="2" s="1"/>
  <c r="V86" i="2" s="1"/>
  <c r="T87" i="2" a="1"/>
  <c r="T87" i="2" s="1"/>
  <c r="V87" i="2" s="1"/>
  <c r="T88" i="2" a="1"/>
  <c r="T88" i="2" s="1"/>
  <c r="V88" i="2" s="1"/>
  <c r="T89" i="2" a="1"/>
  <c r="T89" i="2" s="1"/>
  <c r="V89" i="2" s="1"/>
  <c r="T90" i="2" a="1"/>
  <c r="T90" i="2" s="1"/>
  <c r="V90" i="2" s="1"/>
  <c r="T91" i="2" a="1"/>
  <c r="T91" i="2" s="1"/>
  <c r="V91" i="2" s="1"/>
  <c r="T92" i="2" a="1"/>
  <c r="T92" i="2" s="1"/>
  <c r="V92" i="2" s="1"/>
  <c r="T93" i="2" a="1"/>
  <c r="T93" i="2" s="1"/>
  <c r="V93" i="2" s="1"/>
  <c r="T94" i="2" a="1"/>
  <c r="T94" i="2" s="1"/>
  <c r="V94" i="2" s="1"/>
  <c r="T95" i="2" a="1"/>
  <c r="T95" i="2" s="1"/>
  <c r="V95" i="2" s="1"/>
  <c r="T96" i="2" a="1"/>
  <c r="T96" i="2" s="1"/>
  <c r="V96" i="2" s="1"/>
  <c r="T97" i="2" a="1"/>
  <c r="T97" i="2" s="1"/>
  <c r="V97" i="2" s="1"/>
  <c r="T98" i="2" a="1"/>
  <c r="T98" i="2" s="1"/>
  <c r="V98" i="2" s="1"/>
  <c r="T99" i="2" a="1"/>
  <c r="T99" i="2" s="1"/>
  <c r="V99" i="2" s="1"/>
  <c r="T100" i="2" a="1"/>
  <c r="T100" i="2" s="1"/>
  <c r="V100" i="2" s="1"/>
  <c r="T101" i="2" a="1"/>
  <c r="T101" i="2" s="1"/>
  <c r="V101" i="2" s="1"/>
  <c r="AT9" i="2" a="1"/>
  <c r="AT9" i="2" s="1"/>
  <c r="AV9" i="2" s="1"/>
  <c r="AT10" i="2" a="1"/>
  <c r="AT10" i="2" s="1"/>
  <c r="AV10" i="2" s="1"/>
  <c r="AT11" i="2" a="1"/>
  <c r="AT11" i="2" s="1"/>
  <c r="AV11" i="2" s="1"/>
  <c r="AT12" i="2" a="1"/>
  <c r="AT12" i="2" s="1"/>
  <c r="AV12" i="2" s="1"/>
  <c r="AT13" i="2" a="1"/>
  <c r="AT13" i="2" s="1"/>
  <c r="AV13" i="2" s="1"/>
  <c r="AT14" i="2" a="1"/>
  <c r="AT14" i="2" s="1"/>
  <c r="AV14" i="2" s="1"/>
  <c r="AT15" i="2" a="1"/>
  <c r="AT15" i="2" s="1"/>
  <c r="AV15" i="2" s="1"/>
  <c r="AT16" i="2" a="1"/>
  <c r="AT16" i="2" s="1"/>
  <c r="AV16" i="2" s="1"/>
  <c r="AT17" i="2" a="1"/>
  <c r="AT17" i="2" s="1"/>
  <c r="AV17" i="2" s="1"/>
  <c r="AT18" i="2" a="1"/>
  <c r="AT18" i="2" s="1"/>
  <c r="AV18" i="2" s="1"/>
  <c r="AT19" i="2" a="1"/>
  <c r="AT19" i="2" s="1"/>
  <c r="AV19" i="2" s="1"/>
  <c r="AT20" i="2" a="1"/>
  <c r="AT20" i="2" s="1"/>
  <c r="AV20" i="2" s="1"/>
  <c r="AT21" i="2" a="1"/>
  <c r="AT21" i="2" s="1"/>
  <c r="AV21" i="2" s="1"/>
  <c r="AT22" i="2" a="1"/>
  <c r="AT22" i="2" s="1"/>
  <c r="AV22" i="2" s="1"/>
  <c r="AT23" i="2" a="1"/>
  <c r="AT23" i="2" s="1"/>
  <c r="AV23" i="2" s="1"/>
  <c r="AT24" i="2" a="1"/>
  <c r="AT24" i="2" s="1"/>
  <c r="AV24" i="2" s="1"/>
  <c r="AT25" i="2" a="1"/>
  <c r="AT25" i="2" s="1"/>
  <c r="AV25" i="2" s="1"/>
  <c r="AT26" i="2" a="1"/>
  <c r="AT26" i="2" s="1"/>
  <c r="AV26" i="2" s="1"/>
  <c r="AT27" i="2" a="1"/>
  <c r="AT27" i="2" s="1"/>
  <c r="AV27" i="2" s="1"/>
  <c r="AT28" i="2" a="1"/>
  <c r="AT28" i="2" s="1"/>
  <c r="AV28" i="2" s="1"/>
  <c r="AT29" i="2" a="1"/>
  <c r="AT29" i="2" s="1"/>
  <c r="AV29" i="2" s="1"/>
  <c r="AT30" i="2" a="1"/>
  <c r="AT30" i="2" s="1"/>
  <c r="AV30" i="2" s="1"/>
  <c r="AT31" i="2" a="1"/>
  <c r="AT31" i="2" s="1"/>
  <c r="AV31" i="2" s="1"/>
  <c r="AT32" i="2" a="1"/>
  <c r="AT32" i="2" s="1"/>
  <c r="AV32" i="2" s="1"/>
  <c r="AT33" i="2" a="1"/>
  <c r="AT33" i="2" s="1"/>
  <c r="AV33" i="2" s="1"/>
  <c r="AT34" i="2" a="1"/>
  <c r="AT34" i="2" s="1"/>
  <c r="AV34" i="2" s="1"/>
  <c r="AT35" i="2" a="1"/>
  <c r="AT35" i="2" s="1"/>
  <c r="AV35" i="2" s="1"/>
  <c r="AT36" i="2" a="1"/>
  <c r="AT36" i="2" s="1"/>
  <c r="AV36" i="2" s="1"/>
  <c r="AT37" i="2" a="1"/>
  <c r="AT37" i="2" s="1"/>
  <c r="AV37" i="2" s="1"/>
  <c r="AT38" i="2" a="1"/>
  <c r="AT38" i="2" s="1"/>
  <c r="AV38" i="2" s="1"/>
  <c r="AT39" i="2" a="1"/>
  <c r="AT39" i="2" s="1"/>
  <c r="AV39" i="2" s="1"/>
  <c r="AT40" i="2" a="1"/>
  <c r="AT40" i="2" s="1"/>
  <c r="AV40" i="2" s="1"/>
  <c r="AT41" i="2" a="1"/>
  <c r="AT41" i="2" s="1"/>
  <c r="AV41" i="2" s="1"/>
  <c r="AT42" i="2" a="1"/>
  <c r="AT42" i="2" s="1"/>
  <c r="AV42" i="2" s="1"/>
  <c r="AT43" i="2" a="1"/>
  <c r="AT43" i="2" s="1"/>
  <c r="AV43" i="2" s="1"/>
  <c r="AT44" i="2" a="1"/>
  <c r="AT44" i="2" s="1"/>
  <c r="AV44" i="2" s="1"/>
  <c r="AT45" i="2" a="1"/>
  <c r="AT45" i="2" s="1"/>
  <c r="AV45" i="2" s="1"/>
  <c r="AT46" i="2" a="1"/>
  <c r="AT46" i="2" s="1"/>
  <c r="AV46" i="2" s="1"/>
  <c r="AT47" i="2" a="1"/>
  <c r="AT47" i="2" s="1"/>
  <c r="AV47" i="2" s="1"/>
  <c r="AT48" i="2" a="1"/>
  <c r="AT48" i="2" s="1"/>
  <c r="AV48" i="2" s="1"/>
  <c r="AT49" i="2" a="1"/>
  <c r="AT49" i="2" s="1"/>
  <c r="AV49" i="2" s="1"/>
  <c r="AT50" i="2" a="1"/>
  <c r="AT50" i="2" s="1"/>
  <c r="AV50" i="2" s="1"/>
  <c r="AT51" i="2" a="1"/>
  <c r="AT51" i="2" s="1"/>
  <c r="AV51" i="2" s="1"/>
  <c r="AT52" i="2" a="1"/>
  <c r="AT52" i="2" s="1"/>
  <c r="AV52" i="2" s="1"/>
  <c r="AT53" i="2" a="1"/>
  <c r="AT53" i="2" s="1"/>
  <c r="AV53" i="2" s="1"/>
  <c r="AT54" i="2" a="1"/>
  <c r="AT54" i="2" s="1"/>
  <c r="AV54" i="2" s="1"/>
  <c r="AT55" i="2" a="1"/>
  <c r="AT55" i="2" s="1"/>
  <c r="AV55" i="2" s="1"/>
  <c r="AT56" i="2" a="1"/>
  <c r="AT56" i="2" s="1"/>
  <c r="AV56" i="2" s="1"/>
  <c r="AT57" i="2" a="1"/>
  <c r="AT57" i="2" s="1"/>
  <c r="AV57" i="2" s="1"/>
  <c r="AT58" i="2" a="1"/>
  <c r="AT58" i="2" s="1"/>
  <c r="AV58" i="2" s="1"/>
  <c r="AT59" i="2" a="1"/>
  <c r="AT59" i="2" s="1"/>
  <c r="AV59" i="2" s="1"/>
  <c r="AT60" i="2" a="1"/>
  <c r="AT60" i="2" s="1"/>
  <c r="AV60" i="2" s="1"/>
  <c r="AT61" i="2" a="1"/>
  <c r="AT61" i="2" s="1"/>
  <c r="AV61" i="2" s="1"/>
  <c r="AT62" i="2" a="1"/>
  <c r="AT62" i="2" s="1"/>
  <c r="AV62" i="2" s="1"/>
  <c r="AT63" i="2" a="1"/>
  <c r="AT63" i="2" s="1"/>
  <c r="AV63" i="2" s="1"/>
  <c r="AT64" i="2" a="1"/>
  <c r="AT64" i="2" s="1"/>
  <c r="AV64" i="2" s="1"/>
  <c r="AT65" i="2" a="1"/>
  <c r="AT65" i="2" s="1"/>
  <c r="AV65" i="2" s="1"/>
  <c r="AT66" i="2" a="1"/>
  <c r="AT66" i="2" s="1"/>
  <c r="AV66" i="2" s="1"/>
  <c r="AT67" i="2" a="1"/>
  <c r="AT67" i="2" s="1"/>
  <c r="AV67" i="2" s="1"/>
  <c r="AT68" i="2" a="1"/>
  <c r="AT68" i="2" s="1"/>
  <c r="AV68" i="2" s="1"/>
  <c r="AT69" i="2" a="1"/>
  <c r="AT69" i="2" s="1"/>
  <c r="AV69" i="2" s="1"/>
  <c r="AT70" i="2" a="1"/>
  <c r="AT70" i="2" s="1"/>
  <c r="AV70" i="2" s="1"/>
  <c r="AT71" i="2" a="1"/>
  <c r="AT71" i="2" s="1"/>
  <c r="AV71" i="2" s="1"/>
  <c r="AT72" i="2" a="1"/>
  <c r="AT72" i="2" s="1"/>
  <c r="AV72" i="2" s="1"/>
  <c r="AT73" i="2" a="1"/>
  <c r="AT73" i="2" s="1"/>
  <c r="AV73" i="2" s="1"/>
  <c r="AT74" i="2" a="1"/>
  <c r="AT74" i="2" s="1"/>
  <c r="AV74" i="2" s="1"/>
  <c r="AT75" i="2" a="1"/>
  <c r="AT75" i="2" s="1"/>
  <c r="AV75" i="2" s="1"/>
  <c r="AT76" i="2" a="1"/>
  <c r="AT76" i="2" s="1"/>
  <c r="AV76" i="2" s="1"/>
  <c r="AT77" i="2" a="1"/>
  <c r="AT77" i="2" s="1"/>
  <c r="AV77" i="2" s="1"/>
  <c r="AT78" i="2" a="1"/>
  <c r="AT78" i="2" s="1"/>
  <c r="AV78" i="2" s="1"/>
  <c r="AT79" i="2" a="1"/>
  <c r="AT79" i="2" s="1"/>
  <c r="AV79" i="2" s="1"/>
  <c r="AT80" i="2" a="1"/>
  <c r="AT80" i="2" s="1"/>
  <c r="AV80" i="2" s="1"/>
  <c r="AT81" i="2" a="1"/>
  <c r="AT81" i="2" s="1"/>
  <c r="AV81" i="2" s="1"/>
  <c r="AT82" i="2" a="1"/>
  <c r="AT82" i="2" s="1"/>
  <c r="AV82" i="2" s="1"/>
  <c r="AT83" i="2" a="1"/>
  <c r="AT83" i="2" s="1"/>
  <c r="AV83" i="2" s="1"/>
  <c r="AT84" i="2" a="1"/>
  <c r="AT84" i="2" s="1"/>
  <c r="AV84" i="2" s="1"/>
  <c r="AT85" i="2" a="1"/>
  <c r="AT85" i="2" s="1"/>
  <c r="AV85" i="2" s="1"/>
  <c r="AT86" i="2" a="1"/>
  <c r="AT86" i="2" s="1"/>
  <c r="AV86" i="2" s="1"/>
  <c r="AT87" i="2" a="1"/>
  <c r="AT87" i="2" s="1"/>
  <c r="AV87" i="2" s="1"/>
  <c r="AT88" i="2" a="1"/>
  <c r="AT88" i="2" s="1"/>
  <c r="AV88" i="2" s="1"/>
  <c r="AT89" i="2" a="1"/>
  <c r="AT89" i="2" s="1"/>
  <c r="AV89" i="2" s="1"/>
  <c r="AT90" i="2" a="1"/>
  <c r="AT90" i="2" s="1"/>
  <c r="AV90" i="2" s="1"/>
  <c r="AT91" i="2" a="1"/>
  <c r="AT91" i="2" s="1"/>
  <c r="AV91" i="2" s="1"/>
  <c r="AT92" i="2" a="1"/>
  <c r="AT92" i="2" s="1"/>
  <c r="AV92" i="2" s="1"/>
  <c r="AT93" i="2" a="1"/>
  <c r="AT93" i="2" s="1"/>
  <c r="AV93" i="2" s="1"/>
  <c r="AT94" i="2" a="1"/>
  <c r="AT94" i="2" s="1"/>
  <c r="AV94" i="2" s="1"/>
  <c r="AT95" i="2" a="1"/>
  <c r="AT95" i="2" s="1"/>
  <c r="AV95" i="2" s="1"/>
  <c r="AT96" i="2" a="1"/>
  <c r="AT96" i="2" s="1"/>
  <c r="AV96" i="2" s="1"/>
  <c r="AT97" i="2" a="1"/>
  <c r="AT97" i="2" s="1"/>
  <c r="AV97" i="2" s="1"/>
  <c r="AT98" i="2" a="1"/>
  <c r="AT98" i="2" s="1"/>
  <c r="AV98" i="2" s="1"/>
  <c r="AT99" i="2" a="1"/>
  <c r="AT99" i="2" s="1"/>
  <c r="AV99" i="2" s="1"/>
  <c r="AT100" i="2" a="1"/>
  <c r="AT100" i="2" s="1"/>
  <c r="AV100" i="2" s="1"/>
  <c r="AT101" i="2" a="1"/>
  <c r="AT101" i="2" s="1"/>
  <c r="AV101" i="2" s="1"/>
  <c r="Q1" i="2"/>
  <c r="AM9" i="2" a="1"/>
  <c r="AM9" i="2" s="1"/>
  <c r="AM10" i="2" a="1"/>
  <c r="AM10" i="2" s="1"/>
  <c r="AM11" i="2" a="1"/>
  <c r="AM11" i="2" s="1"/>
  <c r="AM12" i="2" a="1"/>
  <c r="AM12" i="2" s="1"/>
  <c r="AM13" i="2" a="1"/>
  <c r="AM13" i="2" s="1"/>
  <c r="AM14" i="2" a="1"/>
  <c r="AM14" i="2" s="1"/>
  <c r="AM15" i="2" a="1"/>
  <c r="AM15" i="2" s="1"/>
  <c r="AM16" i="2" a="1"/>
  <c r="AM16" i="2" s="1"/>
  <c r="AM17" i="2" a="1"/>
  <c r="AM17" i="2" s="1"/>
  <c r="AM18" i="2" a="1"/>
  <c r="AM18" i="2" s="1"/>
  <c r="AM19" i="2" a="1"/>
  <c r="AM19" i="2" s="1"/>
  <c r="AM20" i="2" a="1"/>
  <c r="AM20" i="2" s="1"/>
  <c r="AM21" i="2" a="1"/>
  <c r="AM21" i="2" s="1"/>
  <c r="AM22" i="2" a="1"/>
  <c r="AM22" i="2" s="1"/>
  <c r="AM23" i="2" a="1"/>
  <c r="AM23" i="2" s="1"/>
  <c r="AM24" i="2" a="1"/>
  <c r="AM24" i="2" s="1"/>
  <c r="AM25" i="2" a="1"/>
  <c r="AM25" i="2" s="1"/>
  <c r="AM26" i="2" a="1"/>
  <c r="AM26" i="2" s="1"/>
  <c r="AM27" i="2" a="1"/>
  <c r="AM27" i="2" s="1"/>
  <c r="AM28" i="2" a="1"/>
  <c r="AM28" i="2" s="1"/>
  <c r="AM29" i="2" a="1"/>
  <c r="AM29" i="2" s="1"/>
  <c r="AM30" i="2" a="1"/>
  <c r="AM30" i="2" s="1"/>
  <c r="AM31" i="2" a="1"/>
  <c r="AM31" i="2" s="1"/>
  <c r="AM32" i="2" a="1"/>
  <c r="AM32" i="2" s="1"/>
  <c r="AM33" i="2" a="1"/>
  <c r="AM33" i="2" s="1"/>
  <c r="AM34" i="2" a="1"/>
  <c r="AM34" i="2" s="1"/>
  <c r="AM35" i="2" a="1"/>
  <c r="AM35" i="2" s="1"/>
  <c r="AM36" i="2" a="1"/>
  <c r="AM36" i="2" s="1"/>
  <c r="AM37" i="2" a="1"/>
  <c r="AM37" i="2" s="1"/>
  <c r="AM38" i="2" a="1"/>
  <c r="AM38" i="2" s="1"/>
  <c r="AM39" i="2" a="1"/>
  <c r="AM39" i="2" s="1"/>
  <c r="AM40" i="2" a="1"/>
  <c r="AM40" i="2" s="1"/>
  <c r="AM41" i="2" a="1"/>
  <c r="AM41" i="2" s="1"/>
  <c r="AM42" i="2" a="1"/>
  <c r="AM42" i="2" s="1"/>
  <c r="AM43" i="2" a="1"/>
  <c r="AM43" i="2" s="1"/>
  <c r="AM44" i="2" a="1"/>
  <c r="AM44" i="2" s="1"/>
  <c r="AM45" i="2" a="1"/>
  <c r="AM45" i="2" s="1"/>
  <c r="AM46" i="2" a="1"/>
  <c r="AM46" i="2" s="1"/>
  <c r="AM47" i="2" a="1"/>
  <c r="AM47" i="2" s="1"/>
  <c r="AM48" i="2" a="1"/>
  <c r="AM48" i="2" s="1"/>
  <c r="AM49" i="2" a="1"/>
  <c r="AM49" i="2" s="1"/>
  <c r="AM50" i="2" a="1"/>
  <c r="AM50" i="2" s="1"/>
  <c r="AM51" i="2" a="1"/>
  <c r="AM51" i="2" s="1"/>
  <c r="AM52" i="2" a="1"/>
  <c r="AM52" i="2" s="1"/>
  <c r="AM53" i="2" a="1"/>
  <c r="AM53" i="2" s="1"/>
  <c r="AM54" i="2" a="1"/>
  <c r="AM54" i="2" s="1"/>
  <c r="AM55" i="2" a="1"/>
  <c r="AM55" i="2" s="1"/>
  <c r="AM56" i="2" a="1"/>
  <c r="AM56" i="2" s="1"/>
  <c r="AM57" i="2" a="1"/>
  <c r="AM57" i="2" s="1"/>
  <c r="AM58" i="2" a="1"/>
  <c r="AM58" i="2" s="1"/>
  <c r="AM59" i="2" a="1"/>
  <c r="AM59" i="2" s="1"/>
  <c r="AM60" i="2" a="1"/>
  <c r="AM60" i="2" s="1"/>
  <c r="AM61" i="2" a="1"/>
  <c r="AM61" i="2" s="1"/>
  <c r="AM62" i="2" a="1"/>
  <c r="AM62" i="2" s="1"/>
  <c r="AM63" i="2" a="1"/>
  <c r="AM63" i="2" s="1"/>
  <c r="AM64" i="2" a="1"/>
  <c r="AM64" i="2" s="1"/>
  <c r="AM65" i="2" a="1"/>
  <c r="AM65" i="2" s="1"/>
  <c r="AM66" i="2" a="1"/>
  <c r="AM66" i="2" s="1"/>
  <c r="AM67" i="2" a="1"/>
  <c r="AM67" i="2" s="1"/>
  <c r="AM68" i="2" a="1"/>
  <c r="AM68" i="2" s="1"/>
  <c r="AM69" i="2" a="1"/>
  <c r="AM69" i="2" s="1"/>
  <c r="AM70" i="2" a="1"/>
  <c r="AM70" i="2" s="1"/>
  <c r="AM71" i="2" a="1"/>
  <c r="AM71" i="2" s="1"/>
  <c r="AM72" i="2" a="1"/>
  <c r="AM72" i="2" s="1"/>
  <c r="AM73" i="2" a="1"/>
  <c r="AM73" i="2" s="1"/>
  <c r="AM74" i="2" a="1"/>
  <c r="AM74" i="2" s="1"/>
  <c r="AM75" i="2" a="1"/>
  <c r="AM75" i="2" s="1"/>
  <c r="AM76" i="2" a="1"/>
  <c r="AM76" i="2" s="1"/>
  <c r="AM77" i="2" a="1"/>
  <c r="AM77" i="2" s="1"/>
  <c r="AM78" i="2" a="1"/>
  <c r="AM78" i="2" s="1"/>
  <c r="AM79" i="2" a="1"/>
  <c r="AM79" i="2" s="1"/>
  <c r="AM80" i="2" a="1"/>
  <c r="AM80" i="2" s="1"/>
  <c r="AM81" i="2" a="1"/>
  <c r="AM81" i="2" s="1"/>
  <c r="AM82" i="2" a="1"/>
  <c r="AM82" i="2" s="1"/>
  <c r="AM83" i="2" a="1"/>
  <c r="AM83" i="2" s="1"/>
  <c r="AM84" i="2" a="1"/>
  <c r="AM84" i="2" s="1"/>
  <c r="AM85" i="2" a="1"/>
  <c r="AM85" i="2" s="1"/>
  <c r="AM86" i="2" a="1"/>
  <c r="AM86" i="2" s="1"/>
  <c r="AM87" i="2" a="1"/>
  <c r="AM87" i="2" s="1"/>
  <c r="AM88" i="2" a="1"/>
  <c r="AM88" i="2" s="1"/>
  <c r="AM89" i="2" a="1"/>
  <c r="AM89" i="2" s="1"/>
  <c r="AM90" i="2" a="1"/>
  <c r="AM90" i="2" s="1"/>
  <c r="AM91" i="2" a="1"/>
  <c r="AM91" i="2" s="1"/>
  <c r="AM92" i="2" a="1"/>
  <c r="AM92" i="2" s="1"/>
  <c r="AM93" i="2" a="1"/>
  <c r="AM93" i="2" s="1"/>
  <c r="AM94" i="2" a="1"/>
  <c r="AM94" i="2" s="1"/>
  <c r="AM95" i="2" a="1"/>
  <c r="AM95" i="2" s="1"/>
  <c r="AM96" i="2" a="1"/>
  <c r="AM96" i="2" s="1"/>
  <c r="AM97" i="2" a="1"/>
  <c r="AM97" i="2" s="1"/>
  <c r="AM98" i="2" a="1"/>
  <c r="AM98" i="2" s="1"/>
  <c r="AM99" i="2" a="1"/>
  <c r="AM99" i="2" s="1"/>
  <c r="AM100" i="2" a="1"/>
  <c r="AM100" i="2" s="1"/>
  <c r="AM101" i="2" a="1"/>
  <c r="AM101" i="2" s="1"/>
  <c r="R10" i="2" a="1"/>
  <c r="R10" i="2" s="1"/>
  <c r="R11" i="2" a="1"/>
  <c r="R11" i="2" s="1"/>
  <c r="R12" i="2" a="1"/>
  <c r="R12" i="2" s="1"/>
  <c r="R13" i="2" a="1"/>
  <c r="R13" i="2" s="1"/>
  <c r="R14" i="2" a="1"/>
  <c r="R14" i="2" s="1"/>
  <c r="R15" i="2" a="1"/>
  <c r="R15" i="2" s="1"/>
  <c r="R16" i="2" a="1"/>
  <c r="R16" i="2" s="1"/>
  <c r="R17" i="2" a="1"/>
  <c r="R17" i="2" s="1"/>
  <c r="R18" i="2" a="1"/>
  <c r="R18" i="2" s="1"/>
  <c r="R19" i="2" a="1"/>
  <c r="R19" i="2" s="1"/>
  <c r="R20" i="2" a="1"/>
  <c r="R20" i="2" s="1"/>
  <c r="R21" i="2" a="1"/>
  <c r="R21" i="2" s="1"/>
  <c r="R22" i="2" a="1"/>
  <c r="R22" i="2" s="1"/>
  <c r="R23" i="2" a="1"/>
  <c r="R23" i="2" s="1"/>
  <c r="R24" i="2" a="1"/>
  <c r="R24" i="2" s="1"/>
  <c r="R25" i="2" a="1"/>
  <c r="R25" i="2" s="1"/>
  <c r="R26" i="2" a="1"/>
  <c r="R26" i="2" s="1"/>
  <c r="R27" i="2" a="1"/>
  <c r="R27" i="2" s="1"/>
  <c r="R28" i="2" a="1"/>
  <c r="R28" i="2" s="1"/>
  <c r="R29" i="2" a="1"/>
  <c r="R29" i="2" s="1"/>
  <c r="R30" i="2" a="1"/>
  <c r="R30" i="2" s="1"/>
  <c r="R31" i="2" a="1"/>
  <c r="R31" i="2" s="1"/>
  <c r="R32" i="2" a="1"/>
  <c r="R32" i="2" s="1"/>
  <c r="R33" i="2" a="1"/>
  <c r="R33" i="2" s="1"/>
  <c r="R34" i="2" a="1"/>
  <c r="R34" i="2" s="1"/>
  <c r="R35" i="2" a="1"/>
  <c r="R35" i="2" s="1"/>
  <c r="R36" i="2" a="1"/>
  <c r="R36" i="2" s="1"/>
  <c r="R37" i="2" a="1"/>
  <c r="R37" i="2" s="1"/>
  <c r="R38" i="2" a="1"/>
  <c r="R38" i="2" s="1"/>
  <c r="R39" i="2" a="1"/>
  <c r="R39" i="2" s="1"/>
  <c r="R40" i="2" a="1"/>
  <c r="R40" i="2" s="1"/>
  <c r="R41" i="2" a="1"/>
  <c r="R41" i="2" s="1"/>
  <c r="R42" i="2" a="1"/>
  <c r="R42" i="2" s="1"/>
  <c r="R43" i="2" a="1"/>
  <c r="R43" i="2" s="1"/>
  <c r="R44" i="2" a="1"/>
  <c r="R44" i="2" s="1"/>
  <c r="R45" i="2" a="1"/>
  <c r="R45" i="2" s="1"/>
  <c r="R46" i="2" a="1"/>
  <c r="R46" i="2" s="1"/>
  <c r="R47" i="2" a="1"/>
  <c r="R47" i="2" s="1"/>
  <c r="R48" i="2" a="1"/>
  <c r="R48" i="2" s="1"/>
  <c r="R49" i="2" a="1"/>
  <c r="R49" i="2" s="1"/>
  <c r="R50" i="2" a="1"/>
  <c r="R50" i="2" s="1"/>
  <c r="R51" i="2" a="1"/>
  <c r="R51" i="2" s="1"/>
  <c r="R52" i="2" a="1"/>
  <c r="R52" i="2" s="1"/>
  <c r="R53" i="2" a="1"/>
  <c r="R53" i="2" s="1"/>
  <c r="R54" i="2" a="1"/>
  <c r="R54" i="2" s="1"/>
  <c r="R55" i="2" a="1"/>
  <c r="R55" i="2" s="1"/>
  <c r="R56" i="2" a="1"/>
  <c r="R56" i="2" s="1"/>
  <c r="R57" i="2" a="1"/>
  <c r="R57" i="2" s="1"/>
  <c r="R58" i="2" a="1"/>
  <c r="R58" i="2" s="1"/>
  <c r="R59" i="2" a="1"/>
  <c r="R59" i="2" s="1"/>
  <c r="R60" i="2" a="1"/>
  <c r="R60" i="2" s="1"/>
  <c r="R61" i="2" a="1"/>
  <c r="R61" i="2" s="1"/>
  <c r="R62" i="2" a="1"/>
  <c r="R62" i="2" s="1"/>
  <c r="R63" i="2" a="1"/>
  <c r="R63" i="2" s="1"/>
  <c r="R64" i="2" a="1"/>
  <c r="R64" i="2" s="1"/>
  <c r="R65" i="2" a="1"/>
  <c r="R65" i="2" s="1"/>
  <c r="R66" i="2" a="1"/>
  <c r="R66" i="2" s="1"/>
  <c r="R67" i="2" a="1"/>
  <c r="R67" i="2" s="1"/>
  <c r="R68" i="2" a="1"/>
  <c r="R68" i="2" s="1"/>
  <c r="R69" i="2" a="1"/>
  <c r="R69" i="2" s="1"/>
  <c r="R70" i="2" a="1"/>
  <c r="R70" i="2" s="1"/>
  <c r="R71" i="2" a="1"/>
  <c r="R71" i="2" s="1"/>
  <c r="R72" i="2" a="1"/>
  <c r="R72" i="2" s="1"/>
  <c r="R73" i="2" a="1"/>
  <c r="R73" i="2" s="1"/>
  <c r="R74" i="2" a="1"/>
  <c r="R74" i="2" s="1"/>
  <c r="R75" i="2" a="1"/>
  <c r="R75" i="2" s="1"/>
  <c r="R76" i="2" a="1"/>
  <c r="R76" i="2" s="1"/>
  <c r="R77" i="2" a="1"/>
  <c r="R77" i="2" s="1"/>
  <c r="R78" i="2" a="1"/>
  <c r="R78" i="2" s="1"/>
  <c r="R79" i="2" a="1"/>
  <c r="R79" i="2" s="1"/>
  <c r="R80" i="2" a="1"/>
  <c r="R80" i="2" s="1"/>
  <c r="R81" i="2" a="1"/>
  <c r="R81" i="2" s="1"/>
  <c r="R82" i="2" a="1"/>
  <c r="R82" i="2" s="1"/>
  <c r="R83" i="2" a="1"/>
  <c r="R83" i="2" s="1"/>
  <c r="R84" i="2" a="1"/>
  <c r="R84" i="2" s="1"/>
  <c r="R85" i="2" a="1"/>
  <c r="R85" i="2" s="1"/>
  <c r="R86" i="2" a="1"/>
  <c r="R86" i="2" s="1"/>
  <c r="R87" i="2" a="1"/>
  <c r="R87" i="2" s="1"/>
  <c r="R88" i="2" a="1"/>
  <c r="R88" i="2" s="1"/>
  <c r="R89" i="2" a="1"/>
  <c r="R89" i="2" s="1"/>
  <c r="R90" i="2" a="1"/>
  <c r="R90" i="2" s="1"/>
  <c r="R91" i="2" a="1"/>
  <c r="R91" i="2" s="1"/>
  <c r="R92" i="2" a="1"/>
  <c r="R92" i="2" s="1"/>
  <c r="R93" i="2" a="1"/>
  <c r="R93" i="2" s="1"/>
  <c r="R94" i="2" a="1"/>
  <c r="R94" i="2" s="1"/>
  <c r="R95" i="2" a="1"/>
  <c r="R95" i="2" s="1"/>
  <c r="R96" i="2" a="1"/>
  <c r="R96" i="2" s="1"/>
  <c r="R97" i="2" a="1"/>
  <c r="R97" i="2" s="1"/>
  <c r="R98" i="2" a="1"/>
  <c r="R98" i="2" s="1"/>
  <c r="R99" i="2" a="1"/>
  <c r="R99" i="2" s="1"/>
  <c r="R100" i="2" a="1"/>
  <c r="R100" i="2" s="1"/>
  <c r="R101" i="2" a="1"/>
  <c r="R101" i="2" s="1"/>
  <c r="AY8" i="2"/>
  <c r="AY9" i="2"/>
  <c r="AY10" i="2"/>
  <c r="AY11" i="2"/>
  <c r="AY12" i="2"/>
  <c r="AY13" i="2"/>
  <c r="AY14" i="2"/>
  <c r="AY15" i="2"/>
  <c r="AY16" i="2"/>
  <c r="AY17" i="2"/>
  <c r="AY18" i="2"/>
  <c r="AY19" i="2"/>
  <c r="AY20" i="2"/>
  <c r="AY21" i="2"/>
  <c r="AY22" i="2"/>
  <c r="AY23" i="2"/>
  <c r="AY24" i="2"/>
  <c r="AY25" i="2"/>
  <c r="AY26" i="2"/>
  <c r="AY27" i="2"/>
  <c r="AY28" i="2"/>
  <c r="AY29" i="2"/>
  <c r="AY30" i="2"/>
  <c r="AY31" i="2"/>
  <c r="AY32" i="2"/>
  <c r="AY33" i="2"/>
  <c r="AY34" i="2"/>
  <c r="AY35" i="2"/>
  <c r="AY36" i="2"/>
  <c r="AY37" i="2"/>
  <c r="AY38" i="2"/>
  <c r="AY39" i="2"/>
  <c r="AY40" i="2"/>
  <c r="AY41" i="2"/>
  <c r="AY42" i="2"/>
  <c r="AY43" i="2"/>
  <c r="AY44" i="2"/>
  <c r="AY45" i="2"/>
  <c r="AY46" i="2"/>
  <c r="AY47" i="2"/>
  <c r="AY48" i="2"/>
  <c r="AY49" i="2"/>
  <c r="AY50" i="2"/>
  <c r="AY51" i="2"/>
  <c r="AY52" i="2"/>
  <c r="AY53" i="2"/>
  <c r="AY54" i="2"/>
  <c r="AY55" i="2"/>
  <c r="AY56" i="2"/>
  <c r="AY57" i="2"/>
  <c r="AY58" i="2"/>
  <c r="AY59" i="2"/>
  <c r="AY60" i="2"/>
  <c r="AY61" i="2"/>
  <c r="AY62" i="2"/>
  <c r="AY63" i="2"/>
  <c r="AY64" i="2"/>
  <c r="AY65" i="2"/>
  <c r="AY66" i="2"/>
  <c r="AY67" i="2"/>
  <c r="AY68" i="2"/>
  <c r="AY69" i="2"/>
  <c r="AY70" i="2"/>
  <c r="AY71" i="2"/>
  <c r="AY72" i="2"/>
  <c r="AY73" i="2"/>
  <c r="AY74" i="2"/>
  <c r="AY75" i="2"/>
  <c r="AY76" i="2"/>
  <c r="AY77" i="2"/>
  <c r="AY78" i="2"/>
  <c r="AY79" i="2"/>
  <c r="AY80" i="2"/>
  <c r="AY81" i="2"/>
  <c r="AY82" i="2"/>
  <c r="AY83" i="2"/>
  <c r="AY84" i="2"/>
  <c r="AY85" i="2"/>
  <c r="AY86" i="2"/>
  <c r="AY87" i="2"/>
  <c r="AY88" i="2"/>
  <c r="AY89" i="2"/>
  <c r="AY90" i="2"/>
  <c r="AY91" i="2"/>
  <c r="AY92" i="2"/>
  <c r="AY93" i="2"/>
  <c r="AY94" i="2"/>
  <c r="AY95" i="2"/>
  <c r="AY96" i="2"/>
  <c r="AY97" i="2"/>
  <c r="AY98" i="2"/>
  <c r="AY99" i="2"/>
  <c r="AY100" i="2"/>
  <c r="AY101" i="2"/>
  <c r="AD8"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AD58" i="2"/>
  <c r="AD59" i="2"/>
  <c r="AD60" i="2"/>
  <c r="AD61" i="2"/>
  <c r="AD62" i="2"/>
  <c r="AD63" i="2"/>
  <c r="AD64" i="2"/>
  <c r="AD65" i="2"/>
  <c r="AD66" i="2"/>
  <c r="AD67" i="2"/>
  <c r="AD68" i="2"/>
  <c r="AD69" i="2"/>
  <c r="AD70" i="2"/>
  <c r="AD71" i="2"/>
  <c r="AD72" i="2"/>
  <c r="AD73" i="2"/>
  <c r="AD74" i="2"/>
  <c r="AD75" i="2"/>
  <c r="AD76" i="2"/>
  <c r="AD77" i="2"/>
  <c r="AD78" i="2"/>
  <c r="AD79" i="2"/>
  <c r="AD80" i="2"/>
  <c r="AD81" i="2"/>
  <c r="AD82" i="2"/>
  <c r="AD83" i="2"/>
  <c r="AD84" i="2"/>
  <c r="AD85" i="2"/>
  <c r="AD86" i="2"/>
  <c r="AD87" i="2"/>
  <c r="AD88" i="2"/>
  <c r="AD89" i="2"/>
  <c r="AD90" i="2"/>
  <c r="AD91" i="2"/>
  <c r="AD92" i="2"/>
  <c r="AD93" i="2"/>
  <c r="AD94" i="2"/>
  <c r="AD95" i="2"/>
  <c r="AD96" i="2"/>
  <c r="AD97" i="2"/>
  <c r="AD98" i="2"/>
  <c r="AD99" i="2"/>
  <c r="AD100" i="2"/>
  <c r="AD101" i="2"/>
  <c r="F15" i="3"/>
  <c r="G15" i="3"/>
  <c r="E15" i="3"/>
  <c r="D15" i="3"/>
  <c r="C15" i="3"/>
  <c r="B10" i="3"/>
  <c r="B11" i="3"/>
  <c r="B12" i="3"/>
  <c r="B13" i="3"/>
  <c r="B14" i="3"/>
  <c r="AB8" i="2" l="1"/>
  <c r="AU92" i="2"/>
  <c r="AZ92" i="2"/>
  <c r="AW92" i="2"/>
  <c r="AU74" i="2"/>
  <c r="AZ74" i="2"/>
  <c r="AW74" i="2"/>
  <c r="AU50" i="2"/>
  <c r="AW50" i="2"/>
  <c r="AU20" i="2"/>
  <c r="AW20" i="2"/>
  <c r="AW97" i="2"/>
  <c r="AZ97" i="2"/>
  <c r="AU97" i="2"/>
  <c r="AW91" i="2"/>
  <c r="AZ91" i="2"/>
  <c r="AU91" i="2"/>
  <c r="AW85" i="2"/>
  <c r="AZ85" i="2"/>
  <c r="AU85" i="2"/>
  <c r="AW79" i="2"/>
  <c r="AZ79" i="2"/>
  <c r="AU79" i="2"/>
  <c r="AW73" i="2"/>
  <c r="AZ73" i="2"/>
  <c r="AU73" i="2"/>
  <c r="AW67" i="2"/>
  <c r="AZ67" i="2"/>
  <c r="AU67" i="2"/>
  <c r="AW61" i="2"/>
  <c r="AZ61" i="2"/>
  <c r="AU61" i="2"/>
  <c r="AW55" i="2"/>
  <c r="AZ55" i="2"/>
  <c r="AU55" i="2"/>
  <c r="AW49" i="2"/>
  <c r="AU49" i="2"/>
  <c r="AW43" i="2"/>
  <c r="AU43" i="2"/>
  <c r="AW37" i="2"/>
  <c r="AU37" i="2"/>
  <c r="AW31" i="2"/>
  <c r="AU31" i="2"/>
  <c r="AW25" i="2"/>
  <c r="AU25" i="2"/>
  <c r="AW19" i="2"/>
  <c r="AU19" i="2"/>
  <c r="AW13" i="2"/>
  <c r="AU13" i="2"/>
  <c r="AU86" i="2"/>
  <c r="AZ86" i="2"/>
  <c r="AW86" i="2"/>
  <c r="AU62" i="2"/>
  <c r="AZ62" i="2"/>
  <c r="AW62" i="2"/>
  <c r="AU32" i="2"/>
  <c r="AW32" i="2"/>
  <c r="AW96" i="2"/>
  <c r="AZ96" i="2"/>
  <c r="AU96" i="2"/>
  <c r="AW90" i="2"/>
  <c r="AZ90" i="2"/>
  <c r="AU90" i="2"/>
  <c r="AW84" i="2"/>
  <c r="AZ84" i="2"/>
  <c r="AU84" i="2"/>
  <c r="AW78" i="2"/>
  <c r="AZ78" i="2"/>
  <c r="AU78" i="2"/>
  <c r="AW72" i="2"/>
  <c r="AZ72" i="2"/>
  <c r="AU72" i="2"/>
  <c r="AW66" i="2"/>
  <c r="AZ66" i="2"/>
  <c r="AU66" i="2"/>
  <c r="AW60" i="2"/>
  <c r="AZ60" i="2"/>
  <c r="AU60" i="2"/>
  <c r="AW54" i="2"/>
  <c r="AZ54" i="2"/>
  <c r="AU54" i="2"/>
  <c r="AW48" i="2"/>
  <c r="AU48" i="2"/>
  <c r="AW42" i="2"/>
  <c r="AU42" i="2"/>
  <c r="AW36" i="2"/>
  <c r="AU36" i="2"/>
  <c r="AW30" i="2"/>
  <c r="AU30" i="2"/>
  <c r="AW24" i="2"/>
  <c r="AU24" i="2"/>
  <c r="AW18" i="2"/>
  <c r="AU18" i="2"/>
  <c r="AW12" i="2"/>
  <c r="AU12" i="2"/>
  <c r="AU80" i="2"/>
  <c r="AZ80" i="2"/>
  <c r="AW80" i="2"/>
  <c r="AU44" i="2"/>
  <c r="AW44" i="2"/>
  <c r="AU14" i="2"/>
  <c r="AW14" i="2"/>
  <c r="AU101" i="2"/>
  <c r="AZ101" i="2"/>
  <c r="AW101" i="2"/>
  <c r="AU95" i="2"/>
  <c r="AZ95" i="2"/>
  <c r="AW95" i="2"/>
  <c r="AU89" i="2"/>
  <c r="AZ89" i="2"/>
  <c r="AW89" i="2"/>
  <c r="AU83" i="2"/>
  <c r="AZ83" i="2"/>
  <c r="AW83" i="2"/>
  <c r="AU77" i="2"/>
  <c r="AZ77" i="2"/>
  <c r="AW77" i="2"/>
  <c r="AU71" i="2"/>
  <c r="AZ71" i="2"/>
  <c r="AW71" i="2"/>
  <c r="AU65" i="2"/>
  <c r="AZ65" i="2"/>
  <c r="AW65" i="2"/>
  <c r="AU59" i="2"/>
  <c r="AZ59" i="2"/>
  <c r="AW59" i="2"/>
  <c r="AU53" i="2"/>
  <c r="AZ53" i="2"/>
  <c r="AW53" i="2"/>
  <c r="AU47" i="2"/>
  <c r="AW47" i="2"/>
  <c r="AU41" i="2"/>
  <c r="AW41" i="2"/>
  <c r="AU35" i="2"/>
  <c r="AW35" i="2"/>
  <c r="AU29" i="2"/>
  <c r="AW29" i="2"/>
  <c r="AU23" i="2"/>
  <c r="AW23" i="2"/>
  <c r="AU17" i="2"/>
  <c r="AW17" i="2"/>
  <c r="AU11" i="2"/>
  <c r="AW11" i="2"/>
  <c r="AU56" i="2"/>
  <c r="AZ56" i="2"/>
  <c r="AW56" i="2"/>
  <c r="AU26" i="2"/>
  <c r="AW26" i="2"/>
  <c r="AU100" i="2"/>
  <c r="AW100" i="2"/>
  <c r="AZ100" i="2"/>
  <c r="AU94" i="2"/>
  <c r="AW94" i="2"/>
  <c r="AZ94" i="2"/>
  <c r="AU88" i="2"/>
  <c r="AW88" i="2"/>
  <c r="AZ88" i="2"/>
  <c r="AU82" i="2"/>
  <c r="AW82" i="2"/>
  <c r="AZ82" i="2"/>
  <c r="AU76" i="2"/>
  <c r="AW76" i="2"/>
  <c r="AZ76" i="2"/>
  <c r="AU70" i="2"/>
  <c r="AW70" i="2"/>
  <c r="AZ70" i="2"/>
  <c r="AU64" i="2"/>
  <c r="AW64" i="2"/>
  <c r="AZ64" i="2"/>
  <c r="AU58" i="2"/>
  <c r="AW58" i="2"/>
  <c r="AZ58" i="2"/>
  <c r="AU52" i="2"/>
  <c r="AW52" i="2"/>
  <c r="AZ52" i="2"/>
  <c r="AU46" i="2"/>
  <c r="AW46" i="2"/>
  <c r="AU40" i="2"/>
  <c r="AW40" i="2"/>
  <c r="AU34" i="2"/>
  <c r="AW34" i="2"/>
  <c r="AU28" i="2"/>
  <c r="AW28" i="2"/>
  <c r="AU22" i="2"/>
  <c r="AW22" i="2"/>
  <c r="AU16" i="2"/>
  <c r="AW16" i="2"/>
  <c r="AU10" i="2"/>
  <c r="AW10" i="2"/>
  <c r="AU98" i="2"/>
  <c r="AZ98" i="2"/>
  <c r="AW98" i="2"/>
  <c r="AU68" i="2"/>
  <c r="AZ68" i="2"/>
  <c r="AW68" i="2"/>
  <c r="AU38" i="2"/>
  <c r="AW38" i="2"/>
  <c r="AZ99" i="2"/>
  <c r="AU99" i="2"/>
  <c r="AW99" i="2"/>
  <c r="AZ93" i="2"/>
  <c r="AU93" i="2"/>
  <c r="AW93" i="2"/>
  <c r="AZ87" i="2"/>
  <c r="AU87" i="2"/>
  <c r="AW87" i="2"/>
  <c r="AZ81" i="2"/>
  <c r="AU81" i="2"/>
  <c r="AW81" i="2"/>
  <c r="AZ75" i="2"/>
  <c r="AU75" i="2"/>
  <c r="AW75" i="2"/>
  <c r="AZ69" i="2"/>
  <c r="AU69" i="2"/>
  <c r="AW69" i="2"/>
  <c r="AZ63" i="2"/>
  <c r="AU63" i="2"/>
  <c r="AW63" i="2"/>
  <c r="AZ57" i="2"/>
  <c r="AU57" i="2"/>
  <c r="AW57" i="2"/>
  <c r="AU51" i="2"/>
  <c r="AW51" i="2"/>
  <c r="AU45" i="2"/>
  <c r="AW45" i="2"/>
  <c r="AU39" i="2"/>
  <c r="AW39" i="2"/>
  <c r="AU33" i="2"/>
  <c r="AW33" i="2"/>
  <c r="AU27" i="2"/>
  <c r="AW27" i="2"/>
  <c r="AU21" i="2"/>
  <c r="AW21" i="2"/>
  <c r="AU15" i="2"/>
  <c r="AW15" i="2"/>
  <c r="AU9" i="2"/>
  <c r="AW9" i="2"/>
  <c r="AB27" i="2"/>
  <c r="Z27" i="2"/>
  <c r="AB100" i="2"/>
  <c r="Z100" i="2"/>
  <c r="AB94" i="2"/>
  <c r="Z94" i="2"/>
  <c r="AB88" i="2"/>
  <c r="Z88" i="2"/>
  <c r="AB82" i="2"/>
  <c r="Z82" i="2"/>
  <c r="AB76" i="2"/>
  <c r="Z76" i="2"/>
  <c r="AB70" i="2"/>
  <c r="Z70" i="2"/>
  <c r="AB64" i="2"/>
  <c r="Z64" i="2"/>
  <c r="AB58" i="2"/>
  <c r="Z58" i="2"/>
  <c r="AB52" i="2"/>
  <c r="Z52" i="2"/>
  <c r="AB46" i="2"/>
  <c r="Z46" i="2"/>
  <c r="AB40" i="2"/>
  <c r="Z40" i="2"/>
  <c r="AB34" i="2"/>
  <c r="Z34" i="2"/>
  <c r="AB28" i="2"/>
  <c r="Z28" i="2"/>
  <c r="Z23" i="2"/>
  <c r="AB23" i="2"/>
  <c r="Z17" i="2"/>
  <c r="AB17" i="2"/>
  <c r="Z11" i="2"/>
  <c r="AB11" i="2"/>
  <c r="Z101" i="2"/>
  <c r="AB101" i="2"/>
  <c r="Z12" i="2"/>
  <c r="AB12" i="2"/>
  <c r="AB99" i="2"/>
  <c r="Z99" i="2"/>
  <c r="AB93" i="2"/>
  <c r="Z93" i="2"/>
  <c r="AB87" i="2"/>
  <c r="Z87" i="2"/>
  <c r="AB81" i="2"/>
  <c r="Z81" i="2"/>
  <c r="AB75" i="2"/>
  <c r="Z75" i="2"/>
  <c r="AB69" i="2"/>
  <c r="Z69" i="2"/>
  <c r="AB63" i="2"/>
  <c r="Z63" i="2"/>
  <c r="AB57" i="2"/>
  <c r="Z57" i="2"/>
  <c r="AB51" i="2"/>
  <c r="Z51" i="2"/>
  <c r="AB45" i="2"/>
  <c r="Z45" i="2"/>
  <c r="AB39" i="2"/>
  <c r="Z39" i="2"/>
  <c r="AB33" i="2"/>
  <c r="Z33" i="2"/>
  <c r="AB22" i="2"/>
  <c r="Z22" i="2"/>
  <c r="AB16" i="2"/>
  <c r="Z16" i="2"/>
  <c r="AB10" i="2"/>
  <c r="Z10" i="2"/>
  <c r="Z98" i="2"/>
  <c r="AB98" i="2"/>
  <c r="Z92" i="2"/>
  <c r="AB92" i="2"/>
  <c r="Z86" i="2"/>
  <c r="AB86" i="2"/>
  <c r="Z80" i="2"/>
  <c r="AB80" i="2"/>
  <c r="Z74" i="2"/>
  <c r="AB74" i="2"/>
  <c r="Z68" i="2"/>
  <c r="AB68" i="2"/>
  <c r="Z62" i="2"/>
  <c r="AB62" i="2"/>
  <c r="Z56" i="2"/>
  <c r="AB56" i="2"/>
  <c r="Z50" i="2"/>
  <c r="AB50" i="2"/>
  <c r="Z44" i="2"/>
  <c r="AB44" i="2"/>
  <c r="Z38" i="2"/>
  <c r="AB38" i="2"/>
  <c r="Z32" i="2"/>
  <c r="AB32" i="2"/>
  <c r="AB21" i="2"/>
  <c r="Z21" i="2"/>
  <c r="AB15" i="2"/>
  <c r="Z15" i="2"/>
  <c r="AB9" i="2"/>
  <c r="Z9" i="2"/>
  <c r="Z95" i="2"/>
  <c r="AB95" i="2"/>
  <c r="Z83" i="2"/>
  <c r="AB83" i="2"/>
  <c r="Z71" i="2"/>
  <c r="AB71" i="2"/>
  <c r="Z65" i="2"/>
  <c r="AB65" i="2"/>
  <c r="Z53" i="2"/>
  <c r="AB53" i="2"/>
  <c r="Z41" i="2"/>
  <c r="AB41" i="2"/>
  <c r="Z35" i="2"/>
  <c r="AB35" i="2"/>
  <c r="Z24" i="2"/>
  <c r="AB24" i="2"/>
  <c r="Z97" i="2"/>
  <c r="AB97" i="2"/>
  <c r="Z91" i="2"/>
  <c r="AB91" i="2"/>
  <c r="Z85" i="2"/>
  <c r="AB85" i="2"/>
  <c r="Z79" i="2"/>
  <c r="AB79" i="2"/>
  <c r="Z73" i="2"/>
  <c r="AB73" i="2"/>
  <c r="Z67" i="2"/>
  <c r="AB67" i="2"/>
  <c r="Z61" i="2"/>
  <c r="AB61" i="2"/>
  <c r="Z55" i="2"/>
  <c r="AB55" i="2"/>
  <c r="Z49" i="2"/>
  <c r="AB49" i="2"/>
  <c r="Z43" i="2"/>
  <c r="AB43" i="2"/>
  <c r="Z37" i="2"/>
  <c r="AB37" i="2"/>
  <c r="Z31" i="2"/>
  <c r="AB31" i="2"/>
  <c r="Z26" i="2"/>
  <c r="AB26" i="2"/>
  <c r="Z20" i="2"/>
  <c r="AB20" i="2"/>
  <c r="Z14" i="2"/>
  <c r="AB14" i="2"/>
  <c r="Z89" i="2"/>
  <c r="AB89" i="2"/>
  <c r="Z77" i="2"/>
  <c r="AB77" i="2"/>
  <c r="Z59" i="2"/>
  <c r="AB59" i="2"/>
  <c r="Z47" i="2"/>
  <c r="AB47" i="2"/>
  <c r="Z29" i="2"/>
  <c r="AB29" i="2"/>
  <c r="Z18" i="2"/>
  <c r="AB18" i="2"/>
  <c r="Z96" i="2"/>
  <c r="AB96" i="2"/>
  <c r="Z90" i="2"/>
  <c r="AB90" i="2"/>
  <c r="Z84" i="2"/>
  <c r="AB84" i="2"/>
  <c r="Z78" i="2"/>
  <c r="AB78" i="2"/>
  <c r="Z72" i="2"/>
  <c r="AB72" i="2"/>
  <c r="Z66" i="2"/>
  <c r="AB66" i="2"/>
  <c r="Z60" i="2"/>
  <c r="AB60" i="2"/>
  <c r="Z54" i="2"/>
  <c r="AB54" i="2"/>
  <c r="Z48" i="2"/>
  <c r="AB48" i="2"/>
  <c r="Z42" i="2"/>
  <c r="AB42" i="2"/>
  <c r="Z36" i="2"/>
  <c r="AB36" i="2"/>
  <c r="Z30" i="2"/>
  <c r="AB30" i="2"/>
  <c r="Z25" i="2"/>
  <c r="AB25" i="2"/>
  <c r="Z19" i="2"/>
  <c r="AB19" i="2"/>
  <c r="Z13" i="2"/>
  <c r="AB13" i="2"/>
  <c r="U91" i="2"/>
  <c r="W91" i="2"/>
  <c r="U67" i="2"/>
  <c r="W67" i="2"/>
  <c r="U38" i="2"/>
  <c r="W38" i="2"/>
  <c r="U20" i="2"/>
  <c r="W20" i="2"/>
  <c r="U84" i="2"/>
  <c r="W84" i="2"/>
  <c r="U66" i="2"/>
  <c r="W66" i="2"/>
  <c r="U37" i="2"/>
  <c r="W37" i="2"/>
  <c r="U19" i="2"/>
  <c r="W19" i="2"/>
  <c r="W101" i="2"/>
  <c r="U101" i="2"/>
  <c r="W95" i="2"/>
  <c r="U95" i="2"/>
  <c r="W89" i="2"/>
  <c r="U89" i="2"/>
  <c r="W83" i="2"/>
  <c r="U83" i="2"/>
  <c r="W77" i="2"/>
  <c r="U77" i="2"/>
  <c r="W71" i="2"/>
  <c r="U71" i="2"/>
  <c r="W65" i="2"/>
  <c r="U65" i="2"/>
  <c r="W59" i="2"/>
  <c r="U59" i="2"/>
  <c r="W53" i="2"/>
  <c r="U53" i="2"/>
  <c r="W47" i="2"/>
  <c r="U47" i="2"/>
  <c r="U36" i="2"/>
  <c r="W36" i="2"/>
  <c r="U30" i="2"/>
  <c r="W30" i="2"/>
  <c r="U24" i="2"/>
  <c r="W24" i="2"/>
  <c r="U18" i="2"/>
  <c r="W18" i="2"/>
  <c r="U12" i="2"/>
  <c r="W12" i="2"/>
  <c r="U79" i="2"/>
  <c r="W79" i="2"/>
  <c r="U55" i="2"/>
  <c r="W55" i="2"/>
  <c r="U32" i="2"/>
  <c r="W32" i="2"/>
  <c r="U78" i="2"/>
  <c r="W78" i="2"/>
  <c r="U54" i="2"/>
  <c r="W54" i="2"/>
  <c r="U25" i="2"/>
  <c r="W25" i="2"/>
  <c r="U100" i="2"/>
  <c r="W100" i="2"/>
  <c r="U94" i="2"/>
  <c r="W94" i="2"/>
  <c r="U88" i="2"/>
  <c r="W88" i="2"/>
  <c r="U82" i="2"/>
  <c r="W82" i="2"/>
  <c r="U76" i="2"/>
  <c r="W76" i="2"/>
  <c r="U70" i="2"/>
  <c r="W70" i="2"/>
  <c r="U64" i="2"/>
  <c r="W64" i="2"/>
  <c r="U58" i="2"/>
  <c r="W58" i="2"/>
  <c r="U52" i="2"/>
  <c r="W52" i="2"/>
  <c r="U46" i="2"/>
  <c r="W46" i="2"/>
  <c r="W41" i="2"/>
  <c r="U41" i="2"/>
  <c r="W35" i="2"/>
  <c r="U35" i="2"/>
  <c r="W29" i="2"/>
  <c r="U29" i="2"/>
  <c r="W23" i="2"/>
  <c r="U23" i="2"/>
  <c r="W17" i="2"/>
  <c r="U17" i="2"/>
  <c r="W11" i="2"/>
  <c r="U11" i="2"/>
  <c r="U97" i="2"/>
  <c r="W97" i="2"/>
  <c r="U73" i="2"/>
  <c r="W73" i="2"/>
  <c r="U49" i="2"/>
  <c r="W49" i="2"/>
  <c r="U26" i="2"/>
  <c r="W26" i="2"/>
  <c r="U90" i="2"/>
  <c r="W90" i="2"/>
  <c r="U60" i="2"/>
  <c r="W60" i="2"/>
  <c r="U42" i="2"/>
  <c r="W42" i="2"/>
  <c r="U13" i="2"/>
  <c r="W13" i="2"/>
  <c r="U99" i="2"/>
  <c r="W99" i="2"/>
  <c r="U93" i="2"/>
  <c r="W93" i="2"/>
  <c r="U87" i="2"/>
  <c r="W87" i="2"/>
  <c r="U81" i="2"/>
  <c r="W81" i="2"/>
  <c r="U75" i="2"/>
  <c r="W75" i="2"/>
  <c r="U69" i="2"/>
  <c r="W69" i="2"/>
  <c r="U63" i="2"/>
  <c r="W63" i="2"/>
  <c r="U57" i="2"/>
  <c r="W57" i="2"/>
  <c r="U51" i="2"/>
  <c r="W51" i="2"/>
  <c r="U45" i="2"/>
  <c r="W45" i="2"/>
  <c r="U40" i="2"/>
  <c r="W40" i="2"/>
  <c r="U34" i="2"/>
  <c r="W34" i="2"/>
  <c r="U28" i="2"/>
  <c r="W28" i="2"/>
  <c r="U22" i="2"/>
  <c r="W22" i="2"/>
  <c r="U16" i="2"/>
  <c r="W16" i="2"/>
  <c r="U85" i="2"/>
  <c r="W85" i="2"/>
  <c r="W61" i="2"/>
  <c r="U61" i="2"/>
  <c r="U43" i="2"/>
  <c r="W43" i="2"/>
  <c r="U14" i="2"/>
  <c r="W14" i="2"/>
  <c r="U96" i="2"/>
  <c r="W96" i="2"/>
  <c r="U72" i="2"/>
  <c r="W72" i="2"/>
  <c r="U48" i="2"/>
  <c r="W48" i="2"/>
  <c r="U31" i="2"/>
  <c r="W31" i="2"/>
  <c r="U98" i="2"/>
  <c r="W98" i="2"/>
  <c r="U92" i="2"/>
  <c r="W92" i="2"/>
  <c r="U86" i="2"/>
  <c r="W86" i="2"/>
  <c r="U80" i="2"/>
  <c r="W80" i="2"/>
  <c r="U74" i="2"/>
  <c r="W74" i="2"/>
  <c r="U68" i="2"/>
  <c r="W68" i="2"/>
  <c r="U62" i="2"/>
  <c r="W62" i="2"/>
  <c r="U56" i="2"/>
  <c r="W56" i="2"/>
  <c r="U50" i="2"/>
  <c r="W50" i="2"/>
  <c r="U44" i="2"/>
  <c r="W44" i="2"/>
  <c r="U39" i="2"/>
  <c r="W39" i="2"/>
  <c r="U33" i="2"/>
  <c r="W33" i="2"/>
  <c r="U27" i="2"/>
  <c r="W27" i="2"/>
  <c r="U21" i="2"/>
  <c r="W21" i="2"/>
  <c r="U15" i="2"/>
  <c r="W1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<sst xmlns="http://schemas.openxmlformats.org/spreadsheetml/2006/main" count="1054" uniqueCount="634">
  <si>
    <t>FRM-3176 Instructions</t>
  </si>
  <si>
    <t>#</t>
  </si>
  <si>
    <t>Risk Register</t>
  </si>
  <si>
    <t>Enter the project title, estimated cost, and start/end dates (project duration is automatically calculated) in the top left hand section (cells C2-5, D4) . For non-projects (organizations, processes), title is the organization title and the remaining fields are not required.</t>
  </si>
  <si>
    <t>Enter core risk description information in the dark blue section (Risk Description) of the worksheet.</t>
  </si>
  <si>
    <t>Select the PRE-HANDLING probability, cost and schedule impact in the red section (Pre-Handling Risk Analysis) to determine the % impact and calculate the MIN-MOST-MAX values. The frequency column is optional. Pre-Handling risk score is automatically calculated.</t>
  </si>
  <si>
    <t>Select a risk handling strategy (primary), enter the handling strategies you will use to employ the risk handling strategy, and the cost and schedule days to perform/implement the handling strategy in the dark grey section (Risk Handling).</t>
  </si>
  <si>
    <t xml:space="preserve">Select the POST-HANDLING probability, cost impact, and schedule impact in the light blue section (Post-Handling) to determine the % impact and calculate the MIN-MOST-MAX values. The frequency column is optional. Pre-Handling risk score is automatically calculated. </t>
  </si>
  <si>
    <t>Enter the date the risk was last reviewed and any additional comments and/or evaluation during the last risk review in the light grey section (Risk Review).</t>
  </si>
  <si>
    <t>If you have questions about risks, the form, or how to enter data into the form, please contact the ERM Team at Risk Management - Internal (RiskManagement1@nnss.onmicrosoft.com)</t>
  </si>
  <si>
    <t>Risk Handling Responses</t>
  </si>
  <si>
    <t>Select the risk using the drop-down</t>
  </si>
  <si>
    <t xml:space="preserve">Enter a risk action (can have multiple actions assigned to a risk) </t>
  </si>
  <si>
    <t>Enter associated data (responsible person, status, due date, last reviewed date, and completion date and any other information)</t>
  </si>
  <si>
    <t>Review risk actions regularly</t>
  </si>
  <si>
    <t>General</t>
  </si>
  <si>
    <t>Click on the header column cell to obtain additional pop-up instructions for each column.</t>
  </si>
  <si>
    <t>Use the grouping functions (+/-) at the top of the columns to expand/contract specific sections when working on the worksheet and/or printing the worksheet</t>
  </si>
  <si>
    <t>A reference column is included and colored the same color as the section - no user input or data is required for this column</t>
  </si>
  <si>
    <t>Columns in gray are automatically calculated or determined and do not require any direct user input (just input in the cells that the gray columns use)</t>
  </si>
  <si>
    <t xml:space="preserve">Printing </t>
  </si>
  <si>
    <t>Expand or contract the columns that you want to be printed (only visible columns will be printed)</t>
  </si>
  <si>
    <t>Hide any blank rows with no data to avoid printing blank rows or extra pages</t>
  </si>
  <si>
    <t>Print on 11 x 17 paper and/or to pdf</t>
  </si>
  <si>
    <t>Project (Or Organization/Process) Title</t>
  </si>
  <si>
    <t>Project Budget</t>
  </si>
  <si>
    <t>Project Start/Finish Dates</t>
  </si>
  <si>
    <t>Total Project Duration (Calendar Days)</t>
  </si>
  <si>
    <t>Risk Description</t>
  </si>
  <si>
    <t>Pre-Handling Risk Analysis</t>
  </si>
  <si>
    <t>Risk Handling</t>
  </si>
  <si>
    <t>Post-Handling</t>
  </si>
  <si>
    <t>Risk Review</t>
  </si>
  <si>
    <t>Risk #</t>
  </si>
  <si>
    <t>Title</t>
  </si>
  <si>
    <t>Status</t>
  </si>
  <si>
    <t>Risk Type</t>
  </si>
  <si>
    <t>Risk
Owner</t>
  </si>
  <si>
    <t>Integrator</t>
  </si>
  <si>
    <t>Project Phase</t>
  </si>
  <si>
    <t>SME</t>
  </si>
  <si>
    <t>IF</t>
  </si>
  <si>
    <t>THEN</t>
  </si>
  <si>
    <t>Risk Statement (Combined)</t>
  </si>
  <si>
    <t>Trigger Event</t>
  </si>
  <si>
    <t>Reserve Type</t>
  </si>
  <si>
    <t>WBS</t>
  </si>
  <si>
    <t>Activity ID</t>
  </si>
  <si>
    <t>CORE RISK DATA</t>
  </si>
  <si>
    <t>Probability</t>
  </si>
  <si>
    <t>Probability Midpoint</t>
  </si>
  <si>
    <t>Cost Impact (Percentage of Total Project Budget)</t>
  </si>
  <si>
    <t>Cost Impact % Midpoint</t>
  </si>
  <si>
    <t>MIN Cost Impact</t>
  </si>
  <si>
    <t>Most Likely Cost Impact</t>
  </si>
  <si>
    <t>MAX Cost Impact</t>
  </si>
  <si>
    <t>Schedule Impact (Percentage of Total Project Duration)</t>
  </si>
  <si>
    <t>Schedule Impact % Midpoint</t>
  </si>
  <si>
    <t>MIN Sch Impact (Days)</t>
  </si>
  <si>
    <t>MOST Likely Sch Impact (Days)</t>
  </si>
  <si>
    <t>MAX Sch Impact (Days)</t>
  </si>
  <si>
    <t>Frequency</t>
  </si>
  <si>
    <t>Overall Impact Category</t>
  </si>
  <si>
    <t>Risk Score</t>
  </si>
  <si>
    <t>Handling Strategy</t>
  </si>
  <si>
    <t>Handling Actions</t>
  </si>
  <si>
    <t>Handling Plan Cost</t>
  </si>
  <si>
    <t>Handling Plan Schedule Impact (Days)</t>
  </si>
  <si>
    <t>Risk Handling Strategies</t>
  </si>
  <si>
    <t>Target Probability</t>
  </si>
  <si>
    <t>Target Probability Midpoint</t>
  </si>
  <si>
    <t>Target Cost Impact (Percentage of Total Project Budget)</t>
  </si>
  <si>
    <t>Target Cost Impact % Midpoint</t>
  </si>
  <si>
    <t>MIN Target Cost Impact - Post</t>
  </si>
  <si>
    <t>MOST Likely Target Cost Impact - Post</t>
  </si>
  <si>
    <t>MAX Target Cost Impact</t>
  </si>
  <si>
    <t>Target Schedule Impact (Percentage of Total Project Duration)</t>
  </si>
  <si>
    <t>Target Schedule Impact % Midpoint</t>
  </si>
  <si>
    <t>MIN Target Schedule Impact (Days)</t>
  </si>
  <si>
    <t>MOST Likely Target Schedule Impact (Days)</t>
  </si>
  <si>
    <t>MAX Target Schedule Impact (Days)</t>
  </si>
  <si>
    <t>Frequency Post</t>
  </si>
  <si>
    <t>Overall Impact Category Post</t>
  </si>
  <si>
    <t>Target Risk Score</t>
  </si>
  <si>
    <t>Post Handling</t>
  </si>
  <si>
    <t>Last Reviewed Date</t>
  </si>
  <si>
    <t>Comments (Review)</t>
  </si>
  <si>
    <t>Risk</t>
  </si>
  <si>
    <t>Risk Action(s)</t>
  </si>
  <si>
    <t>Responsible Person</t>
  </si>
  <si>
    <t>Reponse Type</t>
  </si>
  <si>
    <t>Projected Due Date</t>
  </si>
  <si>
    <t>Completion Date</t>
  </si>
  <si>
    <t>Other Information</t>
  </si>
  <si>
    <t>Add risk action(s)</t>
  </si>
  <si>
    <t>Name Here</t>
  </si>
  <si>
    <t>On Track</t>
  </si>
  <si>
    <t>Action</t>
  </si>
  <si>
    <t>Scoring scheme</t>
  </si>
  <si>
    <t>NIL</t>
  </si>
  <si>
    <t>Not Likely</t>
  </si>
  <si>
    <t>Low Likelihood</t>
  </si>
  <si>
    <t>Likely</t>
  </si>
  <si>
    <t>Highly Likely</t>
  </si>
  <si>
    <t>Near Certainty</t>
  </si>
  <si>
    <t>&lt;10%</t>
  </si>
  <si>
    <t>10%-30%</t>
  </si>
  <si>
    <t>30%-70%</t>
  </si>
  <si>
    <t>70%-90%</t>
  </si>
  <si>
    <t>&gt;90%</t>
  </si>
  <si>
    <t>Minimal</t>
  </si>
  <si>
    <t>Minor</t>
  </si>
  <si>
    <t>Moderate</t>
  </si>
  <si>
    <t>Significant</t>
  </si>
  <si>
    <t>Severe</t>
  </si>
  <si>
    <t>Cost Impact Range</t>
  </si>
  <si>
    <t>Midpoint %</t>
  </si>
  <si>
    <t>Dollar Impact ($)</t>
  </si>
  <si>
    <t>Cost (Percent of budget)</t>
  </si>
  <si>
    <t>0%-5%</t>
  </si>
  <si>
    <t>5%-10%</t>
  </si>
  <si>
    <t>10%-25%</t>
  </si>
  <si>
    <t>25%-40%</t>
  </si>
  <si>
    <t>&gt;40%</t>
  </si>
  <si>
    <t>Minimal (0%-5%)</t>
  </si>
  <si>
    <t>Schedule</t>
  </si>
  <si>
    <t>Minor (5%-10%)</t>
  </si>
  <si>
    <t>Moderate (10%-25%)</t>
  </si>
  <si>
    <t>Significant (25%-40%)</t>
  </si>
  <si>
    <t>Severe (&gt;40%)</t>
  </si>
  <si>
    <t>Schedule Impact Range</t>
  </si>
  <si>
    <t>Calendar Days Impact</t>
  </si>
  <si>
    <t>Impact</t>
  </si>
  <si>
    <t>Cost Impact Category</t>
  </si>
  <si>
    <t>Schedule Impact Category</t>
  </si>
  <si>
    <t>Dropdown Text</t>
  </si>
  <si>
    <t>Category Name</t>
  </si>
  <si>
    <t>Near Certainty (&gt;90%)</t>
  </si>
  <si>
    <t>Highly Likely (70%-90%)</t>
  </si>
  <si>
    <t>Likely (30%-70%)</t>
  </si>
  <si>
    <t>Low Likelihood (10%-30%)</t>
  </si>
  <si>
    <t>Not Likely (&lt;10%)</t>
  </si>
  <si>
    <t>Probability Category</t>
  </si>
  <si>
    <t>Risk Status Options</t>
  </si>
  <si>
    <t>Management/Contingency Reserve</t>
  </si>
  <si>
    <t>Handling Plan Strategy</t>
  </si>
  <si>
    <t xml:space="preserve">Definition </t>
  </si>
  <si>
    <t>Active</t>
  </si>
  <si>
    <t>Construction</t>
  </si>
  <si>
    <t>Management Reserve</t>
  </si>
  <si>
    <t>Mitigate (T)</t>
  </si>
  <si>
    <t>Threat</t>
  </si>
  <si>
    <t>Event expected to occur</t>
  </si>
  <si>
    <t>Handled</t>
  </si>
  <si>
    <t>Design</t>
  </si>
  <si>
    <t>Contingency Reserve</t>
  </si>
  <si>
    <t>Accept (T)</t>
  </si>
  <si>
    <t>Opportunity</t>
  </si>
  <si>
    <t>Event more likely than not to occur</t>
  </si>
  <si>
    <t>Draft</t>
  </si>
  <si>
    <t>Commissioning</t>
  </si>
  <si>
    <t>Avoid (T)</t>
  </si>
  <si>
    <t>Event may or may not occur</t>
  </si>
  <si>
    <t>Closed - Expired</t>
  </si>
  <si>
    <t>All</t>
  </si>
  <si>
    <t>Transfer (T)</t>
  </si>
  <si>
    <t>Event less likely than not to occur</t>
  </si>
  <si>
    <t>Closed - Realized</t>
  </si>
  <si>
    <t>Undefined</t>
  </si>
  <si>
    <t>Share (T)</t>
  </si>
  <si>
    <t>Event not expected to occur</t>
  </si>
  <si>
    <t xml:space="preserve">Excluded </t>
  </si>
  <si>
    <t>Enhance (O)</t>
  </si>
  <si>
    <t>Never Approved</t>
  </si>
  <si>
    <t>Exploit (O)</t>
  </si>
  <si>
    <t>Ignore (O)</t>
  </si>
  <si>
    <t>Share (O)</t>
  </si>
  <si>
    <t>Actions</t>
  </si>
  <si>
    <t>Complete / Control Implemented</t>
  </si>
  <si>
    <t>Not Started</t>
  </si>
  <si>
    <t>Proposed</t>
  </si>
  <si>
    <t>Off Track</t>
  </si>
  <si>
    <t>No Longer Required</t>
  </si>
  <si>
    <t>Control</t>
  </si>
  <si>
    <t>FRM - 3176 (Project Title) Risk Register</t>
  </si>
  <si>
    <t>Risk Details</t>
  </si>
  <si>
    <t>Scoring Details</t>
  </si>
  <si>
    <t>Plan Details</t>
  </si>
  <si>
    <t>ID</t>
  </si>
  <si>
    <t>Owner</t>
  </si>
  <si>
    <t>Category</t>
  </si>
  <si>
    <t>Raised By</t>
  </si>
  <si>
    <t>Interested Parties/Team</t>
  </si>
  <si>
    <t>Phase</t>
  </si>
  <si>
    <t>Risk Tier</t>
  </si>
  <si>
    <t>Stakeholder(s)</t>
  </si>
  <si>
    <t>Type</t>
  </si>
  <si>
    <t>Risk Statement IF</t>
  </si>
  <si>
    <t>Description</t>
  </si>
  <si>
    <t>Risk Statement THEN</t>
  </si>
  <si>
    <t>Background -Do not use standard background field</t>
  </si>
  <si>
    <t>Date Raised</t>
  </si>
  <si>
    <t>Approval Date</t>
  </si>
  <si>
    <t>Next Review</t>
  </si>
  <si>
    <t>Comments</t>
  </si>
  <si>
    <t>Last Comprehensive Review Note</t>
  </si>
  <si>
    <t>Reviewed By</t>
  </si>
  <si>
    <t>Last Comprehensive Review</t>
  </si>
  <si>
    <t>Impact (Cost and Schedule) Basis</t>
  </si>
  <si>
    <t>Feedback By</t>
  </si>
  <si>
    <t>Last Feedback</t>
  </si>
  <si>
    <t>Notes</t>
  </si>
  <si>
    <t>Metric</t>
  </si>
  <si>
    <t>Closure Criteria</t>
  </si>
  <si>
    <t>Activity ID(s)</t>
  </si>
  <si>
    <t>Project Risk ID</t>
  </si>
  <si>
    <t>Date Closed</t>
  </si>
  <si>
    <t>Federal Acceptance Date</t>
  </si>
  <si>
    <t>Custom Date 3</t>
  </si>
  <si>
    <t>Custom Date 4</t>
  </si>
  <si>
    <t>ION POC</t>
  </si>
  <si>
    <t>Custom Resource 3</t>
  </si>
  <si>
    <t>Custom Resource 4</t>
  </si>
  <si>
    <t>Potential Operational Upset</t>
  </si>
  <si>
    <t>Priority</t>
  </si>
  <si>
    <t>PEMP Goal(s)</t>
  </si>
  <si>
    <t>Activity View</t>
  </si>
  <si>
    <t>Plan Title</t>
  </si>
  <si>
    <t>Group</t>
  </si>
  <si>
    <t>Black Flag</t>
  </si>
  <si>
    <t>Black Flag Comments</t>
  </si>
  <si>
    <t>Scoring Scheme</t>
  </si>
  <si>
    <t>Trigger Event Passed</t>
  </si>
  <si>
    <t>Target Resolution</t>
  </si>
  <si>
    <t>Category 1</t>
  </si>
  <si>
    <t>Units 1</t>
  </si>
  <si>
    <t>Category 2</t>
  </si>
  <si>
    <t>Units 2</t>
  </si>
  <si>
    <t>Category 3</t>
  </si>
  <si>
    <t>Units 3</t>
  </si>
  <si>
    <t>Category 4</t>
  </si>
  <si>
    <t>Units 4</t>
  </si>
  <si>
    <t>Category 5</t>
  </si>
  <si>
    <t>Units 5</t>
  </si>
  <si>
    <t>Category 6</t>
  </si>
  <si>
    <t>Units 6</t>
  </si>
  <si>
    <t>Category 7</t>
  </si>
  <si>
    <t>Units 7</t>
  </si>
  <si>
    <t>Category 8</t>
  </si>
  <si>
    <t>Units 8</t>
  </si>
  <si>
    <t>Category 9</t>
  </si>
  <si>
    <t>Units 9</t>
  </si>
  <si>
    <t>Category 10</t>
  </si>
  <si>
    <t>Units 10</t>
  </si>
  <si>
    <t>Category 11</t>
  </si>
  <si>
    <t>Units 11</t>
  </si>
  <si>
    <t>Category 12</t>
  </si>
  <si>
    <t>Units 12</t>
  </si>
  <si>
    <t>Current Exposure</t>
  </si>
  <si>
    <t>Current Distribution</t>
  </si>
  <si>
    <t>Current Probability (%)</t>
  </si>
  <si>
    <t>Current Occurences</t>
  </si>
  <si>
    <t>Current Years</t>
  </si>
  <si>
    <t>Current Category 1 Min</t>
  </si>
  <si>
    <t>Current Category 1 Expected</t>
  </si>
  <si>
    <t>Current Category 1 Max</t>
  </si>
  <si>
    <t>Current Category 2 Min</t>
  </si>
  <si>
    <t>Current Category 2 Expected</t>
  </si>
  <si>
    <t>Current Category 2 Max</t>
  </si>
  <si>
    <t>Current Category 3 Min</t>
  </si>
  <si>
    <t>Current Category 3 Expected</t>
  </si>
  <si>
    <t>Current Category 3 Max</t>
  </si>
  <si>
    <t>Current Category 4 Min</t>
  </si>
  <si>
    <t>Current Category 4 Expected</t>
  </si>
  <si>
    <t>Current Category 4 Max</t>
  </si>
  <si>
    <t>Current Category 5 Min</t>
  </si>
  <si>
    <t>Current Category 5 Expected</t>
  </si>
  <si>
    <t>Current Category 5 Max</t>
  </si>
  <si>
    <t>Current Category 6 Min</t>
  </si>
  <si>
    <t>Current Category 6 Expected</t>
  </si>
  <si>
    <t>Current Category 6 Max</t>
  </si>
  <si>
    <t>Current Category 7 Min</t>
  </si>
  <si>
    <t>Current Category 7 Expected</t>
  </si>
  <si>
    <t>Current Category 7 Max</t>
  </si>
  <si>
    <t>Current Category 8 Min</t>
  </si>
  <si>
    <t>Current Category 8 Expected</t>
  </si>
  <si>
    <t>Current Category 8 Max</t>
  </si>
  <si>
    <t>Current Category 9 Min</t>
  </si>
  <si>
    <t>Current Category 9 Expected</t>
  </si>
  <si>
    <t>Current Category 9 Max</t>
  </si>
  <si>
    <t>Current Category 10 Min</t>
  </si>
  <si>
    <t>Current Category 10 Expected</t>
  </si>
  <si>
    <t>Current Category 10 Max</t>
  </si>
  <si>
    <t>Current Category 11 Min</t>
  </si>
  <si>
    <t>Current Category 11 Expected</t>
  </si>
  <si>
    <t>Current Category 11 Max</t>
  </si>
  <si>
    <t>Current Category 12 Min</t>
  </si>
  <si>
    <t>Current Category 12 Expected</t>
  </si>
  <si>
    <t>Current Category 12 Max</t>
  </si>
  <si>
    <t>Current Probability Band</t>
  </si>
  <si>
    <t>Current Frequency Band</t>
  </si>
  <si>
    <t>Current Category 1 Band</t>
  </si>
  <si>
    <t>Current Category 2 Band</t>
  </si>
  <si>
    <t>Current Category 3 Band</t>
  </si>
  <si>
    <t>Current Category 4 Band</t>
  </si>
  <si>
    <t>Current Category 5 Band</t>
  </si>
  <si>
    <t>Current Category 6 Band</t>
  </si>
  <si>
    <t>Current Category 7 Band</t>
  </si>
  <si>
    <t>Current Category 8 Band</t>
  </si>
  <si>
    <t>Current Category 9 Band</t>
  </si>
  <si>
    <t>Current Category 10 Band</t>
  </si>
  <si>
    <t>Current Category 11 Band</t>
  </si>
  <si>
    <t>Current Category 12 Band</t>
  </si>
  <si>
    <t>Target Exposure</t>
  </si>
  <si>
    <t>Target Distribution</t>
  </si>
  <si>
    <t>Target Probability (%)</t>
  </si>
  <si>
    <t>Target Occurrences</t>
  </si>
  <si>
    <t>Target Years</t>
  </si>
  <si>
    <t>Target Category 1 Min</t>
  </si>
  <si>
    <t>Target Category 1 Expected</t>
  </si>
  <si>
    <t>Target Category 1 Max</t>
  </si>
  <si>
    <t>Target Category 2 Min</t>
  </si>
  <si>
    <t>Target Category 2 Expected</t>
  </si>
  <si>
    <t>Target Category 2 Max</t>
  </si>
  <si>
    <t>Target Category 3 Min</t>
  </si>
  <si>
    <t>Target Category 3 Expected</t>
  </si>
  <si>
    <t>Target Category 3 Max</t>
  </si>
  <si>
    <t>Target Category 4 Min</t>
  </si>
  <si>
    <t>Target Category 4 Expected</t>
  </si>
  <si>
    <t>Target Category 4 Max</t>
  </si>
  <si>
    <t>Target Category 5 Min</t>
  </si>
  <si>
    <t>Target Category 5 Expected</t>
  </si>
  <si>
    <t>Target Category 5 Max</t>
  </si>
  <si>
    <t>Target Category 6 Min</t>
  </si>
  <si>
    <t>Target Category 6Expected</t>
  </si>
  <si>
    <t>Target Category 6 Max</t>
  </si>
  <si>
    <t>Target Category 7 Min</t>
  </si>
  <si>
    <t>Target Category 7 Expected</t>
  </si>
  <si>
    <t>Target Category 7 Max</t>
  </si>
  <si>
    <t>Target Category 8 Min</t>
  </si>
  <si>
    <t>Target Category 8 Expected</t>
  </si>
  <si>
    <t>Target Category 8 Max</t>
  </si>
  <si>
    <t>Target Category 9 Min</t>
  </si>
  <si>
    <t>Target Category 9 Expected</t>
  </si>
  <si>
    <t>Target Category 9 Max</t>
  </si>
  <si>
    <t>Target Category 10 Min</t>
  </si>
  <si>
    <t>Target Category 10 Expected</t>
  </si>
  <si>
    <t>Target Category 10 Max</t>
  </si>
  <si>
    <t>Target Category 11 Min</t>
  </si>
  <si>
    <t>Target Category 11 Expected</t>
  </si>
  <si>
    <t>Target Category 11 Max</t>
  </si>
  <si>
    <t>Target Category 12 Min</t>
  </si>
  <si>
    <t>Target Category 12 Expected</t>
  </si>
  <si>
    <t>Target Category 12 Max</t>
  </si>
  <si>
    <t>Target Probability Band</t>
  </si>
  <si>
    <t>Target Frequency Band</t>
  </si>
  <si>
    <t>Target Category 1 Band</t>
  </si>
  <si>
    <t>Target Category 2 Band</t>
  </si>
  <si>
    <t>Target Category 3 Band</t>
  </si>
  <si>
    <t>Target Category 4 Band</t>
  </si>
  <si>
    <t>Target Category 5 Band</t>
  </si>
  <si>
    <t>Target Category 6 Band</t>
  </si>
  <si>
    <t>Target Category 7 Band</t>
  </si>
  <si>
    <t>Target Category 8 Band</t>
  </si>
  <si>
    <t>Target Category 9 Band</t>
  </si>
  <si>
    <t>Target Category 10 Band</t>
  </si>
  <si>
    <t>Target Category 11 Band</t>
  </si>
  <si>
    <t>Target Category 12 Band</t>
  </si>
  <si>
    <t>Date Realized</t>
  </si>
  <si>
    <t>Actual Cost</t>
  </si>
  <si>
    <t>Current MCV</t>
  </si>
  <si>
    <t>Current EMV</t>
  </si>
  <si>
    <t>Current Risk Level (Score)</t>
  </si>
  <si>
    <t>Current Risk Level (Band)</t>
  </si>
  <si>
    <t>Weight Type</t>
  </si>
  <si>
    <t>Current Weight Band</t>
  </si>
  <si>
    <t>Current Weighted Score</t>
  </si>
  <si>
    <t>Current Driving Impact Category</t>
  </si>
  <si>
    <t>Current Driving Impact Level</t>
  </si>
  <si>
    <t>Target MCV</t>
  </si>
  <si>
    <t>Target EMV</t>
  </si>
  <si>
    <t>Target  Risk Level (Score)</t>
  </si>
  <si>
    <t>Target  Risk Level (Band)</t>
  </si>
  <si>
    <t>Target Weight Band</t>
  </si>
  <si>
    <t>Target Weighted Score</t>
  </si>
  <si>
    <t>Target Driving Impact Category</t>
  </si>
  <si>
    <t>Target Driving Impact Level</t>
  </si>
  <si>
    <t>Inherent Driving Impact Category</t>
  </si>
  <si>
    <t>Inherent Driving Impact Level</t>
  </si>
  <si>
    <t>Attributes</t>
  </si>
  <si>
    <t>Aggregate Costs</t>
  </si>
  <si>
    <t>Associations</t>
  </si>
  <si>
    <t>Handling Strategy Cost ($)</t>
  </si>
  <si>
    <t>Handling Strategy Duration (Days)</t>
  </si>
  <si>
    <t>Custom List 1</t>
  </si>
  <si>
    <t>Custom List 2</t>
  </si>
  <si>
    <t>Custom Date 1</t>
  </si>
  <si>
    <t>Plan Owner</t>
  </si>
  <si>
    <t>Strategy</t>
  </si>
  <si>
    <t>High Level Description</t>
  </si>
  <si>
    <t>Fallback Plan Description</t>
  </si>
  <si>
    <t>Planned Start</t>
  </si>
  <si>
    <t>Planned Completion</t>
  </si>
  <si>
    <t>Plan Status</t>
  </si>
  <si>
    <t>Contractual Assumptions</t>
  </si>
  <si>
    <t>Ward, James A</t>
  </si>
  <si>
    <t>Project Risk</t>
  </si>
  <si>
    <t>IF contractural assumptions are found to be in error, at anytime during contract execution,</t>
  </si>
  <si>
    <t>UCEP 020 has multiple large construction subcontracts planned to accomplish UCEP requirements. These include major surface construction, subsurface safety significant crane installation, drilling of a borehole, and others. The subcontracts include 3-4 in the $1.5M to $3M range, one at ~$15M, and two at ~$30M ($27M-$32M).</t>
  </si>
  <si>
    <t>THEN  cost or schedule may be negatively impacted.</t>
  </si>
  <si>
    <t>20-Aug-2024</t>
  </si>
  <si>
    <t>Indication or realization of a condition different than the design and/or contract conditions.</t>
  </si>
  <si>
    <t>Various
60.04</t>
  </si>
  <si>
    <t>A&amp;W-INS-201N
A&amp;W-INS-153N
A&amp;W-INS-152N
A&amp;W-INS-200N10
A&amp;W-INS-190N
CW-INS-053N
CW-INS-040N
AHC-INS-0010
ZRC-INS-0010
NET-1150
NET-1080
VDSU-590
SW-SME-130
SW-SME-110
SW-SME-120
SW-SME-100
SW-CV-00
PINS-390N
PINS-430
PINS-315
INV-PMT-3037N
A&amp;W-INS-151N
PINS-420N20
PINS-420N30
SW-CV-320-2
SW-CV-310
SW-CV-280
SW-CV-300
SW-CV-330
SW-CV-320-3
SW-CV-320</t>
  </si>
  <si>
    <t>M1</t>
  </si>
  <si>
    <t>Nwogbe, Susan O</t>
  </si>
  <si>
    <t>Test</t>
  </si>
  <si>
    <t>Plan for Contractual Assumptions</t>
  </si>
  <si>
    <t>None</t>
  </si>
  <si>
    <t>1. Enterprise Scoring Scheme</t>
  </si>
  <si>
    <t>Cost</t>
  </si>
  <si>
    <t>USD</t>
  </si>
  <si>
    <t xml:space="preserve">Project Schedule </t>
  </si>
  <si>
    <t>Days</t>
  </si>
  <si>
    <t>Mission Performance</t>
  </si>
  <si>
    <t>Triangular</t>
  </si>
  <si>
    <t>50</t>
  </si>
  <si>
    <t>3000000</t>
  </si>
  <si>
    <t>6000000</t>
  </si>
  <si>
    <t>12000000</t>
  </si>
  <si>
    <t>32</t>
  </si>
  <si>
    <t>64</t>
  </si>
  <si>
    <t>128</t>
  </si>
  <si>
    <t>0</t>
  </si>
  <si>
    <t>2250000</t>
  </si>
  <si>
    <t>4500000</t>
  </si>
  <si>
    <t>9000000</t>
  </si>
  <si>
    <t>7000000</t>
  </si>
  <si>
    <t>3500000</t>
  </si>
  <si>
    <t>20</t>
  </si>
  <si>
    <t>High : 20.0</t>
  </si>
  <si>
    <t>Project Schedule  (Days)</t>
  </si>
  <si>
    <t>Significant:4</t>
  </si>
  <si>
    <t>5250000</t>
  </si>
  <si>
    <t>2625000</t>
  </si>
  <si>
    <t>False</t>
  </si>
  <si>
    <t>50000</t>
  </si>
  <si>
    <t>Manage and update interim delivery milestones to keep needed products moving forward.</t>
  </si>
  <si>
    <t>26-Feb-2025</t>
  </si>
  <si>
    <t>Common Project Risks</t>
  </si>
  <si>
    <t>Resource availability</t>
  </si>
  <si>
    <t>MSTS Logistical Issues Impact Subcontractor</t>
  </si>
  <si>
    <t>Technical requirements definition</t>
  </si>
  <si>
    <t>Customer and MSTS project planning processes do not align</t>
  </si>
  <si>
    <t>Technical Support</t>
  </si>
  <si>
    <t>Priority Level</t>
  </si>
  <si>
    <t>Stakeholder expectations</t>
  </si>
  <si>
    <t>Long Lead Items</t>
  </si>
  <si>
    <t>Scope Creep</t>
  </si>
  <si>
    <t>Support Resources Ability to meet Commitments</t>
  </si>
  <si>
    <t>Material Cost Increases and/or Availability</t>
  </si>
  <si>
    <t>Weather</t>
  </si>
  <si>
    <t>Unanticipated Site Conditions Encountered</t>
  </si>
  <si>
    <t>Equipment Availability</t>
  </si>
  <si>
    <t>Uncovering buried object during excavation</t>
  </si>
  <si>
    <t>Security Requirements</t>
  </si>
  <si>
    <t>Equipment or Instrument  Breakdowns</t>
  </si>
  <si>
    <t>NEPA Reviews</t>
  </si>
  <si>
    <t>Biological/Cultural Surveys Find Artifacts</t>
  </si>
  <si>
    <t>Wildlife Concerns</t>
  </si>
  <si>
    <t>Funding Concerns</t>
  </si>
  <si>
    <t>Roles and Responsibilities</t>
  </si>
  <si>
    <t>Cost Estimate Variability / Accuracy</t>
  </si>
  <si>
    <t>Design Review Quality</t>
  </si>
  <si>
    <t>Non-Compliance</t>
  </si>
  <si>
    <t>ALWCD Development Time Not Accurate</t>
  </si>
  <si>
    <t>Project Assumptions Not Captured or Documented</t>
  </si>
  <si>
    <t>Document Review and Approval Delays</t>
  </si>
  <si>
    <t>Pandemic Impacts</t>
  </si>
  <si>
    <t>Connection to Site Infrastructure</t>
  </si>
  <si>
    <t>SOW in RFP is Not Well-Defined</t>
  </si>
  <si>
    <t>Changes in Labor Rates</t>
  </si>
  <si>
    <t>Standdown Occurs</t>
  </si>
  <si>
    <t>Late Comments</t>
  </si>
  <si>
    <t>Computer / Network Issues</t>
  </si>
  <si>
    <t>Subcontractor Schedule Delays</t>
  </si>
  <si>
    <t>Mission/ Project Activities Not Integrated</t>
  </si>
  <si>
    <t>Facility Personnel Capacity Exceeded</t>
  </si>
  <si>
    <t>Project activities impact available ventilation</t>
  </si>
  <si>
    <t>Changes to Codes or Standards</t>
  </si>
  <si>
    <t>Project Work Impacts Facility Utilities</t>
  </si>
  <si>
    <t>Field Conditions Not Identified During Design</t>
  </si>
  <si>
    <t>Labor Disputes Impact Craft Availability</t>
  </si>
  <si>
    <t>IF experienced and/or trained/qualified resources are not available to perform project tasks (from support organization - Engineering, Procurement, QA, ES&amp;H, etc.)</t>
  </si>
  <si>
    <t>IF logistics issues are encountered by MSTS supporting the subcontractor</t>
  </si>
  <si>
    <t>IF preliminary / conceptual technical project requirements are significantly different than the final scope and requirements</t>
  </si>
  <si>
    <t>IF MSTS does not have the needed technical requirements and decisions from the customer to met current project planning processes</t>
  </si>
  <si>
    <t>IF dedicated technical resources (e.g. design, procurement, etc.) are not available to award the subcontract,</t>
  </si>
  <si>
    <t>IF projects with higher or competing priorities occur concurrently with this project and require the same resources</t>
  </si>
  <si>
    <t>IF stakeholders do not accept or are not satisfied with planned values, scope, and locations</t>
  </si>
  <si>
    <t>IF long lead materials are not available as scheduled</t>
  </si>
  <si>
    <t>IF project scope changes during design, development, or construction</t>
  </si>
  <si>
    <t>IF support organizations (engineering, ES&amp;H, etc.) are unable to meet document reviews and input schedule requirements</t>
  </si>
  <si>
    <t>IF materials costs surge due to increased demand or other market conditions OR material availability is low</t>
  </si>
  <si>
    <t>IF inclement weather requires a work delay or stoppage above and beyond anticipate delays in the BOE/assumptions and schedule</t>
  </si>
  <si>
    <t>IF commissioning fails or acceptance testing is not successfully completed</t>
  </si>
  <si>
    <t>If unanticipated site conditions are discovered during the project work activities (e.g. radiological contamination, hazardous materials, historical sites, unanticipated utilities)</t>
  </si>
  <si>
    <t>If tools and/or equipment (heavy equipment, vehicles, tools, machines) are not available for use for activities in the project schedule</t>
  </si>
  <si>
    <t>IF an object is uncovered during excavation</t>
  </si>
  <si>
    <t>IF security requirements (escort) are not known</t>
  </si>
  <si>
    <t>IF equipment or instrumentation breakdown</t>
  </si>
  <si>
    <t>IF NEPA review identifies issues</t>
  </si>
  <si>
    <t>IF the biological or cultural review has delays or finds artifacts</t>
  </si>
  <si>
    <t>If discovery of a wildlife den or nest is located or nesting birds</t>
  </si>
  <si>
    <t>IF project funding is not available to meet project schedule</t>
  </si>
  <si>
    <t>IF roles and responsibilities are not clear or well understood</t>
  </si>
  <si>
    <t>IF the cost estimate is not accurate or the ramification of the range is not well-understood by the customer or management</t>
  </si>
  <si>
    <t>IF design reviews are not adequate and do not identify functional or workability issues</t>
  </si>
  <si>
    <t>IF company and process requirements are not known or followed</t>
  </si>
  <si>
    <t>IF ALWCD development time is not accurately budgeted for or scheduled for</t>
  </si>
  <si>
    <t>IF project assumptions are not captured, documented, or are missing</t>
  </si>
  <si>
    <t>IF documents / deliverables are not adequately developed, reviewed, and comments resolved in a timely manner</t>
  </si>
  <si>
    <t>IF a pandemic is encountered during pre-construction or construction</t>
  </si>
  <si>
    <t>If the project/facility being constructed needs to connect to site infrastructure or utilities</t>
  </si>
  <si>
    <t>IF the SOW and requirements in the RFP (Exhibit B) are unclear or not well-defined</t>
  </si>
  <si>
    <t>IF there are changes in labor rates</t>
  </si>
  <si>
    <t>IF facility operations or execution requires a standdown (outside what is accounted for in the project budget)</t>
  </si>
  <si>
    <t>IF comments from reviewers and stakeholders are not received on time</t>
  </si>
  <si>
    <t>IF project personnel cannot access their computers or the internet/intranet or network</t>
  </si>
  <si>
    <t>IF the subcontractor does not complete work according to the schedule</t>
  </si>
  <si>
    <t>IF Mission activities, Facility Operations / Maintenance or Construction activities are not properly integrated</t>
  </si>
  <si>
    <t>IF project personnel required to perform scope exceed the maximum personnel capacity limits at the facility</t>
  </si>
  <si>
    <t>IF planned project activities impact the ventilation in the facility</t>
  </si>
  <si>
    <t>IF there are changes to codes or standards (NFPA, NDEP/NEPA, ANSI) as documented in the project's code of record</t>
  </si>
  <si>
    <t>IF project work inadvertently impacts operating systems (power, water, communication, etc.)</t>
  </si>
  <si>
    <t>IF field conditions are not correctly captured during Design phase</t>
  </si>
  <si>
    <t xml:space="preserve">IF craft disputes impact or delay project or support activities </t>
  </si>
  <si>
    <t>THEN, key project activities may not be completed and/or documents/deliverable may have quality or completeness issues.</t>
  </si>
  <si>
    <t>THEN the subcontractor may experience delays or downtime costing the project additional cost</t>
  </si>
  <si>
    <t>THEN project costs will be variable and have a significant amount of uncertainty and schedule delays will occur</t>
  </si>
  <si>
    <t xml:space="preserve">THEN, project schedules can be delayed, cost estimates may not be accurate or variable, and/or significant risk acceptance maybe required, </t>
  </si>
  <si>
    <t>THEN the project may not complete specific activities or deliverables on schedule leading to schedule delays and cost impacts.</t>
  </si>
  <si>
    <t>THEN the resources may not be available to support the project schedule, resulting in cost impacts and schedule delays.</t>
  </si>
  <si>
    <t>THEN scope, cost, and schedule delays may occur until concerns are resolved or additional risk acceptance may be required.</t>
  </si>
  <si>
    <t>THEN work may be impacted causing schedule delays and cost impacts.</t>
  </si>
  <si>
    <t>THEN scope, cost, and schedule impacts and delays will occur.</t>
  </si>
  <si>
    <t>THEN, project schedule delays may occur for specific activities or deliverables.</t>
  </si>
  <si>
    <t>THEN increased materials costs or material delivery schedule will be adversely impacted.</t>
  </si>
  <si>
    <t>THEN the project activities will be delayed impacting the project schedule.</t>
  </si>
  <si>
    <t>THEN additional/re-work will be required.</t>
  </si>
  <si>
    <t>THEN work activities / project schedule may be delayed and cost impacts realized.</t>
  </si>
  <si>
    <t>THEN work activities productivity and schedule will be adversely impacted causing delays and additional costs</t>
  </si>
  <si>
    <t>THEN excavation may pause or stop while the area or object is surveyed and evaluated impacting operations or construction</t>
  </si>
  <si>
    <t>THEN security incidents and/or violations may occur and/or uncleared workers may not be able to work in the area.</t>
  </si>
  <si>
    <t>THEN work that requires this equipment may stop and affect project schedule.</t>
  </si>
  <si>
    <t>THEN the project schedule can be adversely affected.</t>
  </si>
  <si>
    <t>THEN the scope and schedule changes may be required during project execution causing cost and schedule modifications.</t>
  </si>
  <si>
    <t>Then pause work as required, notify the environmental and  biological department</t>
  </si>
  <si>
    <t>THEN the project schedule will be impacted.</t>
  </si>
  <si>
    <t>THEN there can be delays on decision-making and project schedule impacts.</t>
  </si>
  <si>
    <t>THEN the project may not have sufficient funding to complete the project and/or significant reputational issues may occur impacting the project.</t>
  </si>
  <si>
    <t>THEN there will be construction delays and cost impacts to the project.</t>
  </si>
  <si>
    <t>THEN, the project risks being out of compliance which can result in legal, reputational, cost, or schedule issues and penalties.</t>
  </si>
  <si>
    <t>THEN ALWCDs may not be approved in time and delay project activities and/or require work stoppages for ALWCD revisions and changes.</t>
  </si>
  <si>
    <t>THEN impacts to cost and schedule may be significant if a situation is encountered or the estimate may not be accurate.</t>
  </si>
  <si>
    <t>THEN, project schedule can be delayed and additional costs may be incurred.</t>
  </si>
  <si>
    <t>THEN costs will increase and project schedule delays will occur.</t>
  </si>
  <si>
    <t>THEN final connection work may be impacted leading to cost impacts and schedule delays</t>
  </si>
  <si>
    <t>THEN subcontractor bids will be variable/inaccurate and/or the proposal process will be delayed.</t>
  </si>
  <si>
    <t>THEN the cost estimate will be affected.</t>
  </si>
  <si>
    <t>THEN project work activities can be delays and cost impacts can be realized.</t>
  </si>
  <si>
    <t>THEN document / deliverable completion and quality will be affected requiring additional changes and revisions impacting cost and schedule.</t>
  </si>
  <si>
    <t>THEN they will be unable to communicate, work on documents, or sign/approve them causing schedule delays and incurring additional costs.</t>
  </si>
  <si>
    <t>MSTS oversight and support will incur additional costs and the project will experience schedule delays.</t>
  </si>
  <si>
    <t>THEN a schedule impact will be realized and a day for day schedule slip will occur</t>
  </si>
  <si>
    <t>THEN project work activities and/or operations may be impacted causing cost and schedule delays.</t>
  </si>
  <si>
    <t>Project Mgr.</t>
  </si>
  <si>
    <t>SUB</t>
  </si>
  <si>
    <t>Project Mgr</t>
  </si>
  <si>
    <t>PPD</t>
  </si>
  <si>
    <t>Construction Supervisor</t>
  </si>
  <si>
    <t>Program Manager</t>
  </si>
  <si>
    <t>Cost Estimating</t>
  </si>
  <si>
    <t>Engineering</t>
  </si>
  <si>
    <t>Integrated Work Planning</t>
  </si>
  <si>
    <t>Information Technology</t>
  </si>
  <si>
    <t>Avoid</t>
  </si>
  <si>
    <t>Accept</t>
  </si>
  <si>
    <t>Mitigate</t>
  </si>
  <si>
    <t>Transfer</t>
  </si>
  <si>
    <t>Forecast upcoming work activities and communicate resource needs with support organizations. Provide realistic timeframes for documents and technical deliverables. Identify experience/expertise and utilize subcontract task orders if needed.</t>
  </si>
  <si>
    <t>Ensure resources and equipment are available and setup subcontractor standby cost rate for any impacts.</t>
  </si>
  <si>
    <t>Work with customer to define requirements and communicate key decision points and impacts.</t>
  </si>
  <si>
    <t>Define boundaries, communicate decisions and impacts, provide unit rates for costs where requirements can vary</t>
  </si>
  <si>
    <t>Utilize subcontract agreements and task orders.</t>
  </si>
  <si>
    <t>Work with execution and support organizations to prioritize work in advance. Obtain subcontract resources when necessary.</t>
  </si>
  <si>
    <t>Frequent meetings with customer. Decision log. Signed and approved SOW.</t>
  </si>
  <si>
    <t>Document in assumptions, building schedule float, pre-ordering of long-lead items. Regular communication with Procurement.</t>
  </si>
  <si>
    <t>Document assumptions and BOE. Remain agile. Perform BCRs as needed. Constant communication with customer and program.</t>
  </si>
  <si>
    <t>Provide early requests for support to support organizations. Early engagement. Continuous communication. Track design request progress.</t>
  </si>
  <si>
    <t>Provide management reserve.</t>
  </si>
  <si>
    <t>Build in schedule float and assumptions. View weather forecasts from the National Weather Service or equivalent and share with the IPT. Follow company requirements when adverse weather conditions are encountered.</t>
  </si>
  <si>
    <t>Detailed scope definitions and final designs.</t>
  </si>
  <si>
    <t>Conduct site surveys and build into management reserve.</t>
  </si>
  <si>
    <t>Identify equipment needs in WBS, CWP, and RLTB. Have multiple sources/vendors available or purchase or rent equipment.</t>
  </si>
  <si>
    <t>Perform GPR surveys of areas. Conduct historical research on drawings and utilities. Have a plan in place in an ALWCD to handle this occurrence as a normal part of operations to avoid work pauses or shutdowns.</t>
  </si>
  <si>
    <t>Contact Security to determine security requirements and obtain escorts if required.</t>
  </si>
  <si>
    <t>Have additional or back-up equipment or instruments available. Have technicians or mechanics on standby to troubleshoot and repair. Have an ALWCD to handle maintenance and repair of equipment.</t>
  </si>
  <si>
    <t>Early NEPA reviews to be performed during project initiation. Early scope definition.</t>
  </si>
  <si>
    <t>Perform biological/cultural surveys early in the project. Well-defined scope of work.</t>
  </si>
  <si>
    <t>Perform biological/cultural surveys early in the project. Close any wildlife access points prior to nesting season or winter months.</t>
  </si>
  <si>
    <t>Provide cost estimates and communicate impacts of not having funding to the customer. Work with Program to secure/commit needed project funding.</t>
  </si>
  <si>
    <t xml:space="preserve">Develop and document clear R&amp;Rs for the project, including a RAM. </t>
  </si>
  <si>
    <t>Identify and communicate the class of estimate. Using estimating process to improve accuracy to definitive levels (Class II) prior to project baselining and funding authorization. Keep management reserve.</t>
  </si>
  <si>
    <t>Communicate requests for engineering reviews. Ensure peer reviews are performed. Have a subcontractor engineering review if needed. Perform walkdowns and tabletops if necessary.</t>
  </si>
  <si>
    <t>Understand/read company processes. Engage process owners/managers to better understand the process and impacts. Use experience resources and systems and tools that drive compliance.</t>
  </si>
  <si>
    <t>Meet with IWP manager or organization planning manager during WBS development to determine work packages that are needed and the labor and time required to develop them prior to estimating. Include time/budget for work package changes and updates during the project.</t>
  </si>
  <si>
    <t>Work with technical SMEs and customer to capture a comprehensive list of assumptions. Use common project assumptions from other projects (lessons learned).</t>
  </si>
  <si>
    <t>Communicate review requests and due dates. Follow-up regularly as due dates draw closer. Use systems/tools to help manage reviews. Hold tabletop reviews with the team, prior to the due date, if necessary to capture their attention and time.</t>
  </si>
  <si>
    <t>Adjust when/if it happens implementing ES&amp;H provided protocols and requirements.</t>
  </si>
  <si>
    <t>Work to schedule the required outages in advance and on non-normal workdays to alleviate or reduce impacts.</t>
  </si>
  <si>
    <t xml:space="preserve">Hold formal reviews. Hold walkdowns or tabletops. Document SOW with formal acceptance or email documentation. </t>
  </si>
  <si>
    <t>Put it assumptions and management reserve for rate changes as they will occur 1-2 times a year and annually.</t>
  </si>
  <si>
    <t>Normally standdowns are only for an hour or a day maximum. Work in schedule float to accommodate one per year/project. Have alternate work activities identified.</t>
  </si>
  <si>
    <t>Use systems/tools to manage document reviews. Use email reminders. Hold review sessions with technical SMEs and stakeholders when necessary.</t>
  </si>
  <si>
    <t>Have a backup connection (Wi-Fi or cellular) where possible. IT has personnel ready to address emerging issues.</t>
  </si>
  <si>
    <t>Provide incentives for subcontractors to finish early. Put sufficient time/float in project schedule to adjust for schedule delays.</t>
  </si>
  <si>
    <t>PM will work with Mission, Facility, Construction and functional organizations to ensure activities are integrated and deconflicted. Coordinate with facility on work authorization and release (e.g. POD, POW). Anticipate any potential unplanned activities.</t>
  </si>
  <si>
    <t>Maintain communications with facility manager and/or facility access control to ensure onsite workers are within facility limits.</t>
  </si>
  <si>
    <t>Work with the facility (PULSE-specific) to ensure adequate airflow is available for operations and project activities. Use temporary or additional ventilation.</t>
  </si>
  <si>
    <t>Ensure any changes to codes or standards are known or anticipate prior to the start of detailed design, construction, or field activities.</t>
  </si>
  <si>
    <t>Work closely with facility management to evaluate impacts on utilities and systems prior to performing activity-level work.</t>
  </si>
  <si>
    <t>Perform walkdowns with technical personnel at the field location.</t>
  </si>
  <si>
    <t>Develop mitigations plans when strikes are likely.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</si>
</sst>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44" formatCode="_(&quot;$&quot;* #,##0.00_);_(&quot;$&quot;* \(#,##0.00\);_(&quot;$&quot;* &quot;-&quot;??_);_(@_)"/>
    <numFmt numFmtId="43" formatCode="_(* #,##0.00_);_(* \(#,##0.00\);_(* &quot;-&quot;??_);_(@_)"/>
    <numFmt numFmtId="164" formatCode="dd\-mmm\-yyyy"/>
    <numFmt numFmtId="165" formatCode="mmm\-yyyy"/>
    <numFmt numFmtId="166" formatCode="&quot;$&quot;#,##0.00"/>
    <numFmt numFmtId="167" formatCode="0.0%"/>
    <numFmt numFmtId="168" formatCode="&quot;$&quot;#,##0"/>
    <numFmt numFmtId="169" formatCode="mm/dd/yy;@"/>
  </numFmts>
  <fonts count="23" x14ac:knownFonts="1">
    <font>
      <sz val="11"/>
      <color theme="1"/>
      <name val="Aptos Narrow"/>
      <family val="2"/>
      <scheme val="minor"/>
    </font>
    <font>
      <sz val="11"/>
      <color theme="1"/>
      <name val="Aptos Narrow"/>
      <family val="2"/>
      <scheme val="minor"/>
    </font>
    <font>
      <b/>
      <sz val="10"/>
      <name val="Arial"/>
      <family val="2"/>
    </font>
    <font>
      <sz val="8"/>
      <name val="Arial"/>
      <family val="2"/>
    </font>
    <font>
      <b/>
      <sz val="16"/>
      <color theme="1"/>
      <name val="Aptos Narrow"/>
      <family val="2"/>
      <scheme val="minor"/>
    </font>
    <font>
      <u/>
      <sz val="11"/>
      <color theme="10"/>
      <name val="Aptos Narrow"/>
      <family val="2"/>
      <scheme val="minor"/>
    </font>
    <font>
      <b/>
      <sz val="22"/>
      <name val="Arial"/>
      <family val="2"/>
    </font>
    <font>
      <sz val="10"/>
      <name val="Arial"/>
      <family val="2"/>
    </font>
    <font>
      <sz val="10"/>
      <color rgb="FF000000"/>
      <name val="Arial"/>
      <family val="2"/>
    </font>
    <font>
      <sz val="10"/>
      <color theme="1"/>
      <name val="Arial"/>
      <family val="2"/>
    </font>
    <font>
      <b/>
      <sz val="11"/>
      <color theme="1"/>
      <name val="Aptos Narrow"/>
      <family val="2"/>
      <scheme val="minor"/>
    </font>
    <font>
      <b/>
      <sz val="12"/>
      <color rgb="FF000000"/>
      <name val="Segoe UI"/>
      <family val="2"/>
    </font>
    <font>
      <sz val="12"/>
      <color rgb="FF000000"/>
      <name val="Segoe UI"/>
      <family val="2"/>
    </font>
    <font>
      <sz val="11"/>
      <color theme="4" tint="-0.249977111117893"/>
      <name val="Aptos Narrow"/>
      <family val="2"/>
      <scheme val="minor"/>
    </font>
    <font>
      <sz val="22"/>
      <color theme="4" tint="-0.249977111117893"/>
      <name val="Aptos Narrow"/>
      <family val="2"/>
      <scheme val="minor"/>
    </font>
    <font>
      <sz val="14"/>
      <color theme="1"/>
      <name val="Aptos Narrow"/>
      <family val="2"/>
      <scheme val="minor"/>
    </font>
    <font>
      <sz val="8"/>
      <name val="Aptos Narrow"/>
      <family val="2"/>
      <scheme val="minor"/>
    </font>
    <font>
      <b/>
      <sz val="11"/>
      <color theme="0"/>
      <name val="Aptos Narrow"/>
      <family val="2"/>
      <scheme val="minor"/>
    </font>
    <font>
      <b/>
      <sz val="10"/>
      <color theme="0"/>
      <name val="Arial"/>
      <family val="2"/>
    </font>
    <font>
      <sz val="10"/>
      <color theme="0"/>
      <name val="Arial"/>
      <family val="2"/>
    </font>
    <font>
      <sz val="14"/>
      <color theme="0"/>
      <name val="Aptos Narrow"/>
      <family val="2"/>
      <scheme val="minor"/>
    </font>
    <font>
      <sz val="14"/>
      <name val="Aptos Narrow"/>
      <family val="2"/>
      <scheme val="minor"/>
    </font>
    <font>
      <b/>
      <sz val="10"/>
      <color theme="1"/>
      <name val="Arial"/>
      <family val="2"/>
    </font>
  </fonts>
  <fills count="28">
    <fill>
      <patternFill patternType="none"/>
    </fill>
    <fill>
      <patternFill patternType="gray125"/>
    </fill>
    <fill>
      <patternFill patternType="solid">
        <fgColor theme="0" tint="-0.24991607409894101"/>
        <bgColor indexed="64"/>
      </patternFill>
    </fill>
    <fill>
      <patternFill patternType="solid">
        <fgColor indexed="22"/>
        <bgColor indexed="64"/>
      </patternFill>
    </fill>
    <fill>
      <patternFill patternType="solid">
        <fgColor theme="9" tint="0.59999389629810485"/>
        <bgColor indexed="64"/>
      </patternFill>
    </fill>
    <fill>
      <patternFill patternType="solid">
        <fgColor theme="3" tint="0.749992370372631"/>
        <bgColor indexed="64"/>
      </patternFill>
    </fill>
    <fill>
      <patternFill patternType="solid">
        <fgColor theme="7" tint="0.59999389629810485"/>
        <bgColor indexed="64"/>
      </patternFill>
    </fill>
    <fill>
      <patternFill patternType="solid">
        <fgColor rgb="FFFF0000"/>
        <bgColor indexed="64"/>
      </patternFill>
    </fill>
    <fill>
      <patternFill patternType="solid">
        <fgColor rgb="FFFFFF00"/>
        <bgColor indexed="64"/>
      </patternFill>
    </fill>
    <fill>
      <patternFill patternType="solid">
        <fgColor theme="0"/>
        <bgColor indexed="64"/>
      </patternFill>
    </fill>
    <fill>
      <patternFill patternType="solid">
        <fgColor theme="9"/>
        <bgColor indexed="64"/>
      </patternFill>
    </fill>
    <fill>
      <patternFill patternType="solid">
        <fgColor rgb="FFFFFFFF"/>
        <bgColor indexed="64"/>
      </patternFill>
    </fill>
    <fill>
      <patternFill patternType="solid">
        <fgColor rgb="FFF2F2F2"/>
        <bgColor indexed="64"/>
      </patternFill>
    </fill>
    <fill>
      <patternFill patternType="solid">
        <fgColor theme="2" tint="-0.249977111117893"/>
        <bgColor indexed="64"/>
      </patternFill>
    </fill>
    <fill>
      <patternFill patternType="solid">
        <fgColor rgb="FFFFF100"/>
        <bgColor indexed="64"/>
      </patternFill>
    </fill>
    <fill>
      <patternFill patternType="solid">
        <fgColor rgb="FF3BB83B"/>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rgb="FF1B365D"/>
        <bgColor indexed="64"/>
      </patternFill>
    </fill>
    <fill>
      <patternFill patternType="solid">
        <fgColor rgb="FFAB2328"/>
        <bgColor indexed="64"/>
      </patternFill>
    </fill>
    <fill>
      <patternFill patternType="solid">
        <fgColor rgb="FFD37F7F"/>
        <bgColor indexed="64"/>
      </patternFill>
    </fill>
    <fill>
      <patternFill patternType="solid">
        <fgColor rgb="FF999999"/>
        <bgColor indexed="64"/>
      </patternFill>
    </fill>
    <fill>
      <patternFill patternType="solid">
        <fgColor rgb="FF79BDDE"/>
        <bgColor indexed="64"/>
      </patternFill>
    </fill>
    <fill>
      <patternFill patternType="solid">
        <fgColor rgb="FFA5D3E9"/>
        <bgColor indexed="64"/>
      </patternFill>
    </fill>
    <fill>
      <patternFill patternType="solid">
        <fgColor rgb="FFCCCCCC"/>
        <bgColor indexed="64"/>
      </patternFill>
    </fill>
  </fills>
  <borders count="22">
    <border>
      <left/>
      <right/>
      <top/>
      <bottom/>
      <diagonal/>
    </border>
    <border>
      <left style="thin">
        <color indexed="22"/>
      </left>
      <right style="thin">
        <color indexed="22"/>
      </right>
      <top style="thin">
        <color indexed="22"/>
      </top>
      <bottom style="thin">
        <color indexed="22"/>
      </bottom>
      <diagonal/>
    </border>
    <border>
      <left style="thin">
        <color auto="1"/>
      </left>
      <right style="thin">
        <color auto="1"/>
      </right>
      <top/>
      <bottom style="thin">
        <color theme="1" tint="0.49995422223578601"/>
      </bottom>
      <diagonal/>
    </border>
    <border>
      <left style="thin">
        <color theme="0" tint="-0.24991607409894101"/>
      </left>
      <right style="thin">
        <color theme="0" tint="-0.24991607409894101"/>
      </right>
      <top style="thin">
        <color theme="0" tint="-0.24991607409894101"/>
      </top>
      <bottom style="thin">
        <color theme="0" tint="-0.24991607409894101"/>
      </bottom>
      <diagonal/>
    </border>
    <border>
      <left style="thin">
        <color indexed="22"/>
      </left>
      <right style="thin">
        <color indexed="22"/>
      </right>
      <top/>
      <bottom style="thin">
        <color indexed="22"/>
      </bottom>
      <diagonal/>
    </border>
    <border>
      <left/>
      <right style="thin">
        <color theme="0" tint="-0.24991607409894101"/>
      </right>
      <top style="thin">
        <color theme="0" tint="-0.24991607409894101"/>
      </top>
      <bottom style="thin">
        <color theme="0" tint="-0.24991607409894101"/>
      </bottom>
      <diagonal/>
    </border>
    <border>
      <left style="thin">
        <color theme="0" tint="-0.24991607409894101"/>
      </left>
      <right/>
      <top style="thin">
        <color theme="0" tint="-0.24991607409894101"/>
      </top>
      <bottom style="thin">
        <color theme="0" tint="-0.24991607409894101"/>
      </bottom>
      <diagonal/>
    </border>
    <border>
      <left/>
      <right style="thin">
        <color auto="1"/>
      </right>
      <top style="thin">
        <color auto="1"/>
      </top>
      <bottom/>
      <diagonal/>
    </border>
    <border>
      <left/>
      <right/>
      <top style="thin">
        <color indexed="64"/>
      </top>
      <bottom style="thin">
        <color indexed="64"/>
      </bottom>
      <diagonal/>
    </border>
    <border>
      <left style="thin">
        <color theme="0" tint="-0.24991607409894101"/>
      </left>
      <right style="thin">
        <color theme="0" tint="-0.24991607409894101"/>
      </right>
      <top/>
      <bottom style="thin">
        <color theme="0" tint="-0.24991607409894101"/>
      </bottom>
      <diagonal/>
    </border>
    <border>
      <left style="thin">
        <color auto="1"/>
      </left>
      <right style="thin">
        <color auto="1"/>
      </right>
      <top/>
      <bottom style="thin">
        <color indexed="22"/>
      </bottom>
      <diagonal/>
    </border>
    <border>
      <left style="medium">
        <color rgb="FFDDDDDD"/>
      </left>
      <right style="medium">
        <color rgb="FFDDDDDD"/>
      </right>
      <top style="medium">
        <color rgb="FFDDDDDD"/>
      </top>
      <bottom style="medium">
        <color rgb="FFDDDDDD"/>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indexed="64"/>
      </right>
      <top style="thin">
        <color auto="1"/>
      </top>
      <bottom style="thin">
        <color indexed="64"/>
      </bottom>
      <diagonal/>
    </border>
    <border>
      <left style="thin">
        <color auto="1"/>
      </left>
      <right/>
      <top/>
      <bottom/>
      <diagonal/>
    </border>
    <border>
      <left style="thin">
        <color auto="1"/>
      </left>
      <right/>
      <top/>
      <bottom style="thin">
        <color auto="1"/>
      </bottom>
      <diagonal/>
    </border>
    <border>
      <left style="medium">
        <color rgb="FFDDDDDD"/>
      </left>
      <right style="medium">
        <color rgb="FFDDDDDD"/>
      </right>
      <top/>
      <bottom/>
      <diagonal/>
    </border>
    <border>
      <left style="thin">
        <color auto="1"/>
      </left>
      <right style="thin">
        <color auto="1"/>
      </right>
      <top/>
      <bottom/>
      <diagonal/>
    </border>
    <border>
      <left style="thin">
        <color auto="1"/>
      </left>
      <right style="thin">
        <color indexed="64"/>
      </right>
      <top/>
      <bottom style="thin">
        <color indexed="64"/>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xf numFmtId="0" fontId="7" fillId="0" borderId="0"/>
    <xf numFmtId="43" fontId="1" fillId="0" borderId="0" applyFont="0" applyFill="0" applyBorder="0" applyAlignment="0" applyProtection="0"/>
  </cellStyleXfs>
  <cellXfs count="168">
    <xf numFmtId="0" fontId="0" fillId="0" borderId="0" xfId="0"/>
    <xf numFmtId="0" fontId="3" fillId="0" borderId="1" xfId="0" applyFont="1" applyBorder="1" applyAlignment="1" applyProtection="1">
      <alignment horizontal="left" vertical="top" wrapText="1"/>
      <protection locked="0"/>
    </xf>
    <xf numFmtId="164" fontId="3" fillId="0" borderId="1" xfId="0" applyNumberFormat="1" applyFont="1" applyBorder="1" applyAlignment="1" applyProtection="1">
      <alignment horizontal="left" vertical="top" wrapText="1"/>
      <protection locked="0"/>
    </xf>
    <xf numFmtId="49" fontId="2" fillId="3" borderId="2" xfId="0" applyNumberFormat="1" applyFont="1" applyFill="1" applyBorder="1" applyAlignment="1" applyProtection="1">
      <alignment horizontal="center" vertical="center" wrapText="1"/>
      <protection locked="0"/>
    </xf>
    <xf numFmtId="0" fontId="2" fillId="3" borderId="2" xfId="0" applyFont="1" applyFill="1" applyBorder="1" applyAlignment="1" applyProtection="1">
      <alignment horizontal="center" vertical="center" wrapText="1"/>
      <protection locked="0"/>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3" fillId="0" borderId="3"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0" fillId="0" borderId="3" xfId="0" applyBorder="1"/>
    <xf numFmtId="164" fontId="0" fillId="0" borderId="3" xfId="0" applyNumberFormat="1" applyBorder="1"/>
    <xf numFmtId="49" fontId="2" fillId="3" borderId="7" xfId="0" applyNumberFormat="1" applyFont="1" applyFill="1" applyBorder="1" applyAlignment="1" applyProtection="1">
      <alignment horizontal="center" vertical="center" wrapText="1"/>
      <protection locked="0"/>
    </xf>
    <xf numFmtId="49" fontId="2" fillId="3" borderId="9" xfId="0" applyNumberFormat="1" applyFont="1" applyFill="1" applyBorder="1" applyAlignment="1" applyProtection="1">
      <alignment horizontal="center" vertical="center" wrapText="1"/>
      <protection locked="0"/>
    </xf>
    <xf numFmtId="49" fontId="2" fillId="2" borderId="10" xfId="0" applyNumberFormat="1" applyFont="1" applyFill="1" applyBorder="1" applyAlignment="1" applyProtection="1">
      <alignment horizontal="center" vertical="center" wrapText="1"/>
      <protection locked="0"/>
    </xf>
    <xf numFmtId="0" fontId="0" fillId="0" borderId="0" xfId="0" applyAlignment="1">
      <alignment horizontal="left"/>
    </xf>
    <xf numFmtId="0" fontId="0" fillId="0" borderId="0" xfId="0" applyAlignment="1">
      <alignment horizontal="center"/>
    </xf>
    <xf numFmtId="16" fontId="0" fillId="0" borderId="0" xfId="0" applyNumberFormat="1"/>
    <xf numFmtId="0" fontId="10" fillId="0" borderId="0" xfId="0" applyFont="1"/>
    <xf numFmtId="16" fontId="10" fillId="0" borderId="0" xfId="0" applyNumberFormat="1" applyFont="1"/>
    <xf numFmtId="16" fontId="10" fillId="0" borderId="0" xfId="0" applyNumberFormat="1" applyFont="1" applyAlignment="1">
      <alignment horizontal="center" vertical="center"/>
    </xf>
    <xf numFmtId="0" fontId="11" fillId="12" borderId="11" xfId="0" applyFont="1" applyFill="1" applyBorder="1" applyAlignment="1">
      <alignment horizontal="center" vertical="center" wrapText="1"/>
    </xf>
    <xf numFmtId="9" fontId="12" fillId="11" borderId="11" xfId="0" applyNumberFormat="1" applyFont="1" applyFill="1" applyBorder="1" applyAlignment="1">
      <alignment vertical="center" wrapText="1"/>
    </xf>
    <xf numFmtId="0" fontId="12" fillId="11" borderId="11" xfId="0" applyFont="1" applyFill="1" applyBorder="1" applyAlignment="1">
      <alignment vertical="center" wrapText="1"/>
    </xf>
    <xf numFmtId="0" fontId="12" fillId="15" borderId="11" xfId="0" applyFont="1" applyFill="1" applyBorder="1" applyAlignment="1">
      <alignment vertical="center" wrapText="1"/>
    </xf>
    <xf numFmtId="0" fontId="12" fillId="14" borderId="11" xfId="0" applyFont="1" applyFill="1" applyBorder="1" applyAlignment="1">
      <alignment vertical="center" wrapText="1"/>
    </xf>
    <xf numFmtId="0" fontId="12" fillId="7" borderId="11" xfId="0" applyFont="1" applyFill="1" applyBorder="1" applyAlignment="1">
      <alignment vertical="center" wrapText="1"/>
    </xf>
    <xf numFmtId="0" fontId="13" fillId="0" borderId="0" xfId="0" applyFont="1"/>
    <xf numFmtId="0" fontId="14" fillId="0" borderId="0" xfId="0" applyFont="1"/>
    <xf numFmtId="0" fontId="6" fillId="9" borderId="0" xfId="0" applyFont="1" applyFill="1" applyAlignment="1">
      <alignment horizontal="center" vertical="center"/>
    </xf>
    <xf numFmtId="0" fontId="6" fillId="9" borderId="0" xfId="0" applyFont="1" applyFill="1" applyAlignment="1">
      <alignment vertical="center"/>
    </xf>
    <xf numFmtId="15" fontId="2" fillId="9" borderId="0" xfId="0" applyNumberFormat="1" applyFont="1" applyFill="1" applyAlignment="1">
      <alignment horizontal="center" vertical="center" wrapText="1"/>
    </xf>
    <xf numFmtId="0" fontId="7" fillId="9" borderId="13" xfId="0" applyFont="1" applyFill="1" applyBorder="1" applyAlignment="1">
      <alignment horizontal="center" vertical="center" wrapText="1"/>
    </xf>
    <xf numFmtId="9" fontId="7" fillId="9" borderId="16" xfId="2" applyFont="1" applyFill="1" applyBorder="1" applyAlignment="1" applyProtection="1">
      <alignment horizontal="center" vertical="center" wrapText="1"/>
    </xf>
    <xf numFmtId="0" fontId="12" fillId="11" borderId="19" xfId="0" applyFont="1" applyFill="1" applyBorder="1" applyAlignment="1">
      <alignment vertical="center" wrapText="1"/>
    </xf>
    <xf numFmtId="49" fontId="7" fillId="9" borderId="13" xfId="0" applyNumberFormat="1" applyFont="1" applyFill="1" applyBorder="1" applyAlignment="1">
      <alignment horizontal="center" vertical="center" wrapText="1"/>
    </xf>
    <xf numFmtId="0" fontId="7" fillId="9" borderId="17" xfId="0" applyFont="1" applyFill="1" applyBorder="1" applyAlignment="1">
      <alignment horizontal="center" vertical="center" wrapText="1"/>
    </xf>
    <xf numFmtId="0" fontId="7" fillId="9" borderId="12" xfId="0" applyFont="1" applyFill="1" applyBorder="1" applyAlignment="1">
      <alignment horizontal="left" vertical="top" wrapText="1"/>
    </xf>
    <xf numFmtId="10" fontId="0" fillId="0" borderId="0" xfId="0" applyNumberFormat="1"/>
    <xf numFmtId="9" fontId="7" fillId="9" borderId="12" xfId="2" applyFont="1" applyFill="1" applyBorder="1" applyAlignment="1">
      <alignment horizontal="center" vertical="center" wrapText="1"/>
    </xf>
    <xf numFmtId="9" fontId="0" fillId="0" borderId="0" xfId="0" applyNumberFormat="1"/>
    <xf numFmtId="44" fontId="0" fillId="0" borderId="0" xfId="1" applyFont="1"/>
    <xf numFmtId="9" fontId="7" fillId="9" borderId="16" xfId="0" applyNumberFormat="1" applyFont="1" applyFill="1" applyBorder="1" applyAlignment="1">
      <alignment horizontal="center" vertical="center" wrapText="1"/>
    </xf>
    <xf numFmtId="9" fontId="7" fillId="9" borderId="16" xfId="2" applyFont="1" applyFill="1" applyBorder="1" applyAlignment="1">
      <alignment horizontal="center" vertical="center" wrapText="1"/>
    </xf>
    <xf numFmtId="0" fontId="7" fillId="9" borderId="16" xfId="0" applyFont="1" applyFill="1" applyBorder="1" applyAlignment="1">
      <alignment horizontal="left" vertical="top" wrapText="1"/>
    </xf>
    <xf numFmtId="0" fontId="7" fillId="9" borderId="15" xfId="0" applyFont="1" applyFill="1" applyBorder="1" applyAlignment="1">
      <alignment horizontal="center" vertical="center"/>
    </xf>
    <xf numFmtId="0" fontId="6" fillId="0" borderId="0" xfId="0" applyFont="1" applyAlignment="1">
      <alignment vertical="center"/>
    </xf>
    <xf numFmtId="14" fontId="0" fillId="0" borderId="14" xfId="0" applyNumberFormat="1" applyBorder="1"/>
    <xf numFmtId="14" fontId="0" fillId="0" borderId="16" xfId="5" applyNumberFormat="1" applyFont="1" applyBorder="1"/>
    <xf numFmtId="0" fontId="0" fillId="0" borderId="16" xfId="0" applyBorder="1"/>
    <xf numFmtId="166" fontId="0" fillId="0" borderId="0" xfId="0" applyNumberFormat="1"/>
    <xf numFmtId="1" fontId="0" fillId="0" borderId="0" xfId="0" applyNumberFormat="1"/>
    <xf numFmtId="167" fontId="7" fillId="13" borderId="16" xfId="2" applyNumberFormat="1" applyFont="1" applyFill="1" applyBorder="1" applyAlignment="1" applyProtection="1">
      <alignment horizontal="center" vertical="center" wrapText="1"/>
    </xf>
    <xf numFmtId="9" fontId="7" fillId="13" borderId="16" xfId="0" applyNumberFormat="1" applyFont="1" applyFill="1" applyBorder="1" applyAlignment="1">
      <alignment horizontal="center" vertical="center" wrapText="1"/>
    </xf>
    <xf numFmtId="1" fontId="7" fillId="9" borderId="16" xfId="1" applyNumberFormat="1" applyFont="1" applyFill="1" applyBorder="1" applyAlignment="1">
      <alignment horizontal="center" vertical="center" wrapText="1"/>
    </xf>
    <xf numFmtId="168" fontId="7" fillId="9" borderId="13" xfId="1" applyNumberFormat="1" applyFont="1" applyFill="1" applyBorder="1" applyAlignment="1">
      <alignment horizontal="center" vertical="center" wrapText="1"/>
    </xf>
    <xf numFmtId="1" fontId="7" fillId="9" borderId="13" xfId="0" applyNumberFormat="1" applyFont="1" applyFill="1" applyBorder="1" applyAlignment="1">
      <alignment horizontal="center" vertical="center" wrapText="1"/>
    </xf>
    <xf numFmtId="9" fontId="7" fillId="9" borderId="14" xfId="0" applyNumberFormat="1" applyFont="1" applyFill="1" applyBorder="1" applyAlignment="1">
      <alignment horizontal="center" vertical="center" wrapText="1"/>
    </xf>
    <xf numFmtId="167" fontId="7" fillId="18" borderId="16" xfId="2" applyNumberFormat="1" applyFont="1" applyFill="1" applyBorder="1" applyAlignment="1">
      <alignment horizontal="center" vertical="center" wrapText="1"/>
    </xf>
    <xf numFmtId="167" fontId="7" fillId="18" borderId="16" xfId="2" applyNumberFormat="1" applyFont="1" applyFill="1" applyBorder="1" applyAlignment="1" applyProtection="1">
      <alignment horizontal="center" vertical="center" wrapText="1"/>
    </xf>
    <xf numFmtId="9" fontId="7" fillId="18" borderId="16" xfId="0" applyNumberFormat="1" applyFont="1" applyFill="1" applyBorder="1" applyAlignment="1">
      <alignment horizontal="center" vertical="center" wrapText="1"/>
    </xf>
    <xf numFmtId="168" fontId="7" fillId="18" borderId="12" xfId="1" applyNumberFormat="1" applyFont="1" applyFill="1" applyBorder="1" applyAlignment="1" applyProtection="1">
      <alignment horizontal="center" vertical="center" wrapText="1"/>
    </xf>
    <xf numFmtId="5" fontId="7" fillId="18" borderId="12" xfId="1" applyNumberFormat="1" applyFont="1" applyFill="1" applyBorder="1" applyAlignment="1" applyProtection="1">
      <alignment horizontal="center" vertical="center" wrapText="1"/>
    </xf>
    <xf numFmtId="5" fontId="7" fillId="18" borderId="16" xfId="1" applyNumberFormat="1" applyFont="1" applyFill="1" applyBorder="1" applyAlignment="1" applyProtection="1">
      <alignment horizontal="center" vertical="center" wrapText="1"/>
    </xf>
    <xf numFmtId="0" fontId="2" fillId="17" borderId="13" xfId="4" applyFont="1" applyFill="1" applyBorder="1" applyAlignment="1">
      <alignment horizontal="left" vertical="center" wrapText="1"/>
    </xf>
    <xf numFmtId="0" fontId="2" fillId="17" borderId="17" xfId="4" applyFont="1" applyFill="1" applyBorder="1" applyAlignment="1">
      <alignment horizontal="left" vertical="center" wrapText="1"/>
    </xf>
    <xf numFmtId="0" fontId="8" fillId="9" borderId="13" xfId="0" applyFont="1" applyFill="1" applyBorder="1" applyAlignment="1">
      <alignment horizontal="left" vertical="center" wrapText="1" readingOrder="1"/>
    </xf>
    <xf numFmtId="0" fontId="7" fillId="9" borderId="13" xfId="4" applyFill="1" applyBorder="1" applyAlignment="1">
      <alignment horizontal="left" vertical="center" wrapText="1"/>
    </xf>
    <xf numFmtId="0" fontId="8" fillId="9" borderId="17" xfId="0" applyFont="1" applyFill="1" applyBorder="1" applyAlignment="1">
      <alignment horizontal="left" vertical="center" wrapText="1" readingOrder="1"/>
    </xf>
    <xf numFmtId="0" fontId="7" fillId="9" borderId="17" xfId="4" applyFill="1" applyBorder="1" applyAlignment="1">
      <alignment horizontal="left" vertical="center" wrapText="1"/>
    </xf>
    <xf numFmtId="0" fontId="0" fillId="9" borderId="13" xfId="0" applyFill="1" applyBorder="1" applyAlignment="1">
      <alignment horizontal="center" vertical="center"/>
    </xf>
    <xf numFmtId="49" fontId="7" fillId="9" borderId="13" xfId="2" applyNumberFormat="1" applyFont="1" applyFill="1" applyBorder="1" applyAlignment="1">
      <alignment vertical="center" wrapText="1"/>
    </xf>
    <xf numFmtId="0" fontId="15" fillId="0" borderId="0" xfId="0" applyFont="1" applyAlignment="1">
      <alignment wrapText="1"/>
    </xf>
    <xf numFmtId="0" fontId="0" fillId="0" borderId="0" xfId="0" applyAlignment="1">
      <alignment wrapText="1"/>
    </xf>
    <xf numFmtId="0" fontId="14" fillId="0" borderId="0" xfId="0" applyFont="1" applyAlignment="1">
      <alignment wrapText="1"/>
    </xf>
    <xf numFmtId="0" fontId="14" fillId="0" borderId="0" xfId="0" applyFont="1" applyAlignment="1">
      <alignment horizontal="center" vertical="center"/>
    </xf>
    <xf numFmtId="0" fontId="21" fillId="16" borderId="0" xfId="0" applyFont="1" applyFill="1" applyAlignment="1">
      <alignment horizontal="center" vertical="center"/>
    </xf>
    <xf numFmtId="0" fontId="15" fillId="0" borderId="0" xfId="0" applyFont="1" applyAlignment="1">
      <alignment horizontal="center" vertical="center"/>
    </xf>
    <xf numFmtId="0" fontId="0" fillId="0" borderId="0" xfId="0" applyAlignment="1">
      <alignment horizontal="center" vertical="center"/>
    </xf>
    <xf numFmtId="0" fontId="21" fillId="16" borderId="0" xfId="0" applyFont="1" applyFill="1" applyAlignment="1">
      <alignment horizontal="left" vertical="center" wrapText="1"/>
    </xf>
    <xf numFmtId="0" fontId="15" fillId="0" borderId="0" xfId="0" applyFont="1" applyAlignment="1">
      <alignment horizontal="left" vertical="center" wrapText="1"/>
    </xf>
    <xf numFmtId="0" fontId="14" fillId="19" borderId="0" xfId="0" applyFont="1" applyFill="1" applyAlignment="1">
      <alignment horizontal="center" vertical="center"/>
    </xf>
    <xf numFmtId="0" fontId="0" fillId="0" borderId="16" xfId="0" applyBorder="1" applyAlignment="1">
      <alignment horizontal="left" vertical="center" wrapText="1"/>
    </xf>
    <xf numFmtId="0" fontId="0" fillId="0" borderId="16" xfId="0" applyBorder="1" applyAlignment="1">
      <alignment horizontal="center" vertical="center" wrapText="1"/>
    </xf>
    <xf numFmtId="0" fontId="17" fillId="20" borderId="0" xfId="0" applyFont="1" applyFill="1" applyAlignment="1">
      <alignment horizontal="center"/>
    </xf>
    <xf numFmtId="169" fontId="0" fillId="0" borderId="16" xfId="0" applyNumberFormat="1" applyBorder="1" applyAlignment="1">
      <alignment horizontal="center" vertical="center" wrapText="1"/>
    </xf>
    <xf numFmtId="0" fontId="0" fillId="0" borderId="12" xfId="0" applyBorder="1" applyAlignment="1">
      <alignment horizontal="left" vertical="center" wrapText="1"/>
    </xf>
    <xf numFmtId="0" fontId="0" fillId="0" borderId="12" xfId="0" applyBorder="1" applyAlignment="1">
      <alignment horizontal="center" vertical="center" wrapText="1"/>
    </xf>
    <xf numFmtId="169" fontId="0" fillId="0" borderId="12" xfId="0" applyNumberFormat="1" applyBorder="1" applyAlignment="1">
      <alignment horizontal="center" vertical="center" wrapText="1"/>
    </xf>
    <xf numFmtId="0" fontId="19" fillId="21" borderId="0" xfId="0" applyFont="1" applyFill="1" applyAlignment="1">
      <alignment horizontal="center" vertical="center" textRotation="90" wrapText="1"/>
    </xf>
    <xf numFmtId="0" fontId="19" fillId="21" borderId="17" xfId="0" applyFont="1" applyFill="1" applyBorder="1" applyAlignment="1">
      <alignment horizontal="center" vertical="center" wrapText="1"/>
    </xf>
    <xf numFmtId="0" fontId="19" fillId="21" borderId="17" xfId="0" applyFont="1" applyFill="1" applyBorder="1" applyAlignment="1">
      <alignment horizontal="center" vertical="center"/>
    </xf>
    <xf numFmtId="0" fontId="18" fillId="21" borderId="17" xfId="0" applyFont="1" applyFill="1" applyBorder="1" applyAlignment="1">
      <alignment horizontal="center" vertical="center" textRotation="90" wrapText="1"/>
    </xf>
    <xf numFmtId="1" fontId="7" fillId="21" borderId="0" xfId="0" applyNumberFormat="1" applyFont="1" applyFill="1" applyAlignment="1">
      <alignment horizontal="center" vertical="center" wrapText="1"/>
    </xf>
    <xf numFmtId="0" fontId="18" fillId="22" borderId="17" xfId="0" applyFont="1" applyFill="1" applyBorder="1" applyAlignment="1">
      <alignment horizontal="center" vertical="center" textRotation="90" wrapText="1"/>
    </xf>
    <xf numFmtId="0" fontId="7" fillId="22" borderId="13" xfId="0" applyFont="1" applyFill="1" applyBorder="1" applyAlignment="1">
      <alignment horizontal="center" vertical="center"/>
    </xf>
    <xf numFmtId="0" fontId="18" fillId="24" borderId="17" xfId="0" applyFont="1" applyFill="1" applyBorder="1" applyAlignment="1">
      <alignment horizontal="center" vertical="center"/>
    </xf>
    <xf numFmtId="0" fontId="18" fillId="24" borderId="17" xfId="0" applyFont="1" applyFill="1" applyBorder="1" applyAlignment="1">
      <alignment horizontal="center" vertical="center" textRotation="90" wrapText="1"/>
    </xf>
    <xf numFmtId="1" fontId="7" fillId="24" borderId="16" xfId="1" applyNumberFormat="1" applyFont="1" applyFill="1" applyBorder="1" applyAlignment="1">
      <alignment horizontal="center" vertical="center" wrapText="1"/>
    </xf>
    <xf numFmtId="0" fontId="2" fillId="25" borderId="17" xfId="0" applyFont="1" applyFill="1" applyBorder="1" applyAlignment="1">
      <alignment horizontal="center" vertical="center" textRotation="90" wrapText="1"/>
    </xf>
    <xf numFmtId="0" fontId="2" fillId="26" borderId="17" xfId="0" applyFont="1" applyFill="1" applyBorder="1" applyAlignment="1">
      <alignment horizontal="center" vertical="center" textRotation="90" wrapText="1"/>
    </xf>
    <xf numFmtId="169" fontId="9" fillId="25" borderId="20" xfId="0" applyNumberFormat="1" applyFont="1" applyFill="1" applyBorder="1" applyAlignment="1">
      <alignment horizontal="center" vertical="center"/>
    </xf>
    <xf numFmtId="0" fontId="2" fillId="17" borderId="18" xfId="0" applyFont="1" applyFill="1" applyBorder="1" applyAlignment="1">
      <alignment horizontal="center" vertical="center" textRotation="90" wrapText="1"/>
    </xf>
    <xf numFmtId="165" fontId="2" fillId="17" borderId="18" xfId="0" applyNumberFormat="1" applyFont="1" applyFill="1" applyBorder="1" applyAlignment="1">
      <alignment horizontal="center" vertical="center" wrapText="1"/>
    </xf>
    <xf numFmtId="0" fontId="20" fillId="21" borderId="0" xfId="0" applyFont="1" applyFill="1" applyAlignment="1">
      <alignment horizontal="center" vertical="center"/>
    </xf>
    <xf numFmtId="0" fontId="20" fillId="21" borderId="0" xfId="0" applyFont="1" applyFill="1" applyAlignment="1">
      <alignment horizontal="left" vertical="center" wrapText="1"/>
    </xf>
    <xf numFmtId="0" fontId="20" fillId="22" borderId="0" xfId="0" applyFont="1" applyFill="1" applyAlignment="1">
      <alignment horizontal="center" vertical="center"/>
    </xf>
    <xf numFmtId="0" fontId="20" fillId="22" borderId="0" xfId="0" applyFont="1" applyFill="1" applyAlignment="1">
      <alignment horizontal="left" vertical="center" wrapText="1"/>
    </xf>
    <xf numFmtId="0" fontId="20" fillId="24" borderId="0" xfId="0" applyFont="1" applyFill="1" applyAlignment="1">
      <alignment horizontal="center" vertical="center"/>
    </xf>
    <xf numFmtId="0" fontId="20" fillId="24" borderId="0" xfId="0" applyFont="1" applyFill="1" applyAlignment="1">
      <alignment horizontal="left" vertical="center" wrapText="1"/>
    </xf>
    <xf numFmtId="0" fontId="20" fillId="25" borderId="0" xfId="0" applyFont="1" applyFill="1" applyAlignment="1">
      <alignment horizontal="center" vertical="center"/>
    </xf>
    <xf numFmtId="0" fontId="20" fillId="25" borderId="0" xfId="0" applyFont="1" applyFill="1" applyAlignment="1">
      <alignment horizontal="left" vertical="center" wrapText="1"/>
    </xf>
    <xf numFmtId="0" fontId="20" fillId="27" borderId="0" xfId="0" applyFont="1" applyFill="1" applyAlignment="1">
      <alignment horizontal="center" vertical="center"/>
    </xf>
    <xf numFmtId="0" fontId="20" fillId="27" borderId="0" xfId="0" applyFont="1" applyFill="1" applyAlignment="1">
      <alignment horizontal="left" vertical="center" wrapText="1"/>
    </xf>
    <xf numFmtId="2" fontId="9" fillId="18" borderId="12" xfId="0" applyNumberFormat="1" applyFont="1" applyFill="1" applyBorder="1" applyAlignment="1">
      <alignment vertical="center"/>
    </xf>
    <xf numFmtId="2" fontId="9" fillId="18" borderId="16" xfId="0" applyNumberFormat="1" applyFont="1" applyFill="1" applyBorder="1" applyAlignment="1">
      <alignment vertical="center"/>
    </xf>
    <xf numFmtId="0" fontId="6" fillId="0" borderId="0" xfId="0" applyFont="1" applyAlignment="1">
      <alignment horizontal="center" vertical="center"/>
    </xf>
    <xf numFmtId="0" fontId="10" fillId="0" borderId="0" xfId="0" applyFont="1" applyAlignment="1">
      <alignment horizontal="center"/>
    </xf>
    <xf numFmtId="0" fontId="10" fillId="0" borderId="0" xfId="0" applyFont="1" applyAlignment="1">
      <alignment horizontal="center" vertical="center"/>
    </xf>
    <xf numFmtId="168" fontId="0" fillId="0" borderId="21" xfId="1" applyNumberFormat="1" applyFont="1" applyBorder="1"/>
    <xf numFmtId="0" fontId="18" fillId="22" borderId="21" xfId="0" applyFont="1" applyFill="1" applyBorder="1" applyAlignment="1">
      <alignment horizontal="center" vertical="center" textRotation="90" wrapText="1"/>
    </xf>
    <xf numFmtId="0" fontId="2" fillId="23" borderId="21" xfId="0" applyFont="1" applyFill="1" applyBorder="1" applyAlignment="1">
      <alignment horizontal="center" vertical="center" textRotation="90" wrapText="1"/>
    </xf>
    <xf numFmtId="0" fontId="2" fillId="23" borderId="21" xfId="0" applyFont="1" applyFill="1" applyBorder="1" applyAlignment="1">
      <alignment horizontal="center" vertical="center" wrapText="1"/>
    </xf>
    <xf numFmtId="0" fontId="18" fillId="22" borderId="21" xfId="0" applyFont="1" applyFill="1" applyBorder="1" applyAlignment="1">
      <alignment horizontal="center" vertical="center" wrapText="1"/>
    </xf>
    <xf numFmtId="0" fontId="2" fillId="26" borderId="21" xfId="0" applyFont="1" applyFill="1" applyBorder="1" applyAlignment="1">
      <alignment horizontal="center" vertical="center" textRotation="90" wrapText="1"/>
    </xf>
    <xf numFmtId="0" fontId="2" fillId="26" borderId="21" xfId="0" applyFont="1" applyFill="1" applyBorder="1" applyAlignment="1">
      <alignment horizontal="center" vertical="center" wrapText="1"/>
    </xf>
    <xf numFmtId="0" fontId="2" fillId="25" borderId="21" xfId="0" applyFont="1" applyFill="1" applyBorder="1" applyAlignment="1">
      <alignment horizontal="center" vertical="center" textRotation="90" wrapText="1"/>
    </xf>
    <xf numFmtId="37" fontId="7" fillId="18" borderId="16" xfId="0" applyNumberFormat="1" applyFont="1" applyFill="1" applyBorder="1" applyAlignment="1">
      <alignment horizontal="center" vertical="center" wrapText="1"/>
    </xf>
    <xf numFmtId="1" fontId="7" fillId="18" borderId="16" xfId="0" applyNumberFormat="1" applyFont="1" applyFill="1" applyBorder="1" applyAlignment="1">
      <alignment horizontal="center" vertical="center" wrapText="1"/>
    </xf>
    <xf numFmtId="0" fontId="7" fillId="9" borderId="16" xfId="0" applyFont="1" applyFill="1" applyBorder="1" applyAlignment="1">
      <alignment horizontal="center" vertical="center"/>
    </xf>
    <xf numFmtId="0" fontId="7" fillId="18" borderId="16" xfId="0" applyFont="1" applyFill="1" applyBorder="1" applyAlignment="1">
      <alignment horizontal="center" vertical="center"/>
    </xf>
    <xf numFmtId="3" fontId="7" fillId="18" borderId="16" xfId="1" applyNumberFormat="1" applyFont="1" applyFill="1" applyBorder="1" applyAlignment="1" applyProtection="1">
      <alignment horizontal="center" vertical="center" wrapText="1"/>
    </xf>
    <xf numFmtId="1" fontId="7" fillId="18" borderId="16" xfId="3" applyNumberFormat="1" applyFont="1" applyFill="1" applyBorder="1" applyAlignment="1" applyProtection="1">
      <alignment horizontal="center" vertical="center" wrapText="1"/>
    </xf>
    <xf numFmtId="1" fontId="9" fillId="9" borderId="16" xfId="0" applyNumberFormat="1" applyFont="1" applyFill="1" applyBorder="1" applyAlignment="1">
      <alignment horizontal="center" vertical="center"/>
    </xf>
    <xf numFmtId="169" fontId="9" fillId="9" borderId="16" xfId="0" applyNumberFormat="1" applyFont="1" applyFill="1" applyBorder="1" applyAlignment="1">
      <alignment horizontal="center" vertical="center"/>
    </xf>
    <xf numFmtId="0" fontId="0" fillId="10" borderId="16" xfId="0" applyFill="1" applyBorder="1" applyAlignment="1">
      <alignment horizontal="center" vertical="center"/>
    </xf>
    <xf numFmtId="0" fontId="0" fillId="8" borderId="16" xfId="0" applyFill="1" applyBorder="1" applyAlignment="1">
      <alignment horizontal="center" vertical="center"/>
    </xf>
    <xf numFmtId="0" fontId="0" fillId="7" borderId="16" xfId="0" applyFill="1" applyBorder="1" applyAlignment="1">
      <alignment horizontal="center" vertical="center"/>
    </xf>
    <xf numFmtId="14" fontId="9" fillId="9" borderId="16" xfId="0" applyNumberFormat="1" applyFont="1" applyFill="1" applyBorder="1" applyAlignment="1">
      <alignment horizontal="center" vertical="center"/>
    </xf>
    <xf numFmtId="0" fontId="2" fillId="9" borderId="13" xfId="4" applyFont="1" applyFill="1" applyBorder="1" applyAlignment="1">
      <alignment horizontal="left" vertical="center" wrapText="1"/>
    </xf>
    <xf numFmtId="0" fontId="10" fillId="16" borderId="16" xfId="0" applyFont="1" applyFill="1" applyBorder="1"/>
    <xf numFmtId="0" fontId="10" fillId="0" borderId="16" xfId="5" applyNumberFormat="1" applyFont="1" applyFill="1" applyBorder="1" applyAlignment="1">
      <alignment horizontal="left" vertical="top"/>
    </xf>
    <xf numFmtId="0" fontId="22" fillId="27" borderId="15" xfId="0" applyFont="1" applyFill="1" applyBorder="1" applyAlignment="1">
      <alignment horizontal="center" vertical="center" wrapText="1"/>
    </xf>
    <xf numFmtId="0" fontId="22" fillId="27" borderId="14" xfId="0" applyFont="1" applyFill="1" applyBorder="1" applyAlignment="1">
      <alignment horizontal="center" vertical="center" wrapText="1"/>
    </xf>
    <xf numFmtId="0" fontId="2" fillId="25" borderId="15" xfId="0" applyFont="1" applyFill="1" applyBorder="1" applyAlignment="1">
      <alignment horizontal="center" vertical="center" wrapText="1"/>
    </xf>
    <xf numFmtId="0" fontId="2" fillId="25" borderId="8" xfId="0" applyFont="1" applyFill="1" applyBorder="1" applyAlignment="1">
      <alignment horizontal="center" vertical="center" wrapText="1"/>
    </xf>
    <xf numFmtId="0" fontId="2" fillId="25" borderId="14" xfId="0" applyFont="1" applyFill="1" applyBorder="1" applyAlignment="1">
      <alignment horizontal="center" vertical="center" wrapText="1"/>
    </xf>
    <xf numFmtId="0" fontId="18" fillId="22" borderId="15" xfId="0" applyFont="1" applyFill="1" applyBorder="1" applyAlignment="1">
      <alignment horizontal="center" vertical="center" wrapText="1"/>
    </xf>
    <xf numFmtId="0" fontId="18" fillId="22" borderId="8" xfId="0" applyFont="1" applyFill="1" applyBorder="1" applyAlignment="1">
      <alignment horizontal="center" vertical="center" wrapText="1"/>
    </xf>
    <xf numFmtId="0" fontId="18" fillId="22" borderId="14" xfId="0" applyFont="1" applyFill="1" applyBorder="1" applyAlignment="1">
      <alignment horizontal="center" vertical="center" wrapText="1"/>
    </xf>
    <xf numFmtId="0" fontId="18" fillId="24" borderId="15" xfId="0" applyFont="1" applyFill="1" applyBorder="1" applyAlignment="1">
      <alignment horizontal="center" vertical="center" wrapText="1"/>
    </xf>
    <xf numFmtId="0" fontId="18" fillId="24" borderId="8" xfId="0" applyFont="1" applyFill="1" applyBorder="1" applyAlignment="1">
      <alignment horizontal="center" vertical="center" wrapText="1"/>
    </xf>
    <xf numFmtId="0" fontId="18" fillId="24" borderId="14" xfId="0" applyFont="1" applyFill="1" applyBorder="1" applyAlignment="1">
      <alignment horizontal="center" vertical="center" wrapText="1"/>
    </xf>
    <xf numFmtId="0" fontId="18" fillId="21" borderId="15" xfId="0" applyFont="1" applyFill="1" applyBorder="1" applyAlignment="1">
      <alignment horizontal="center" vertical="center" wrapText="1"/>
    </xf>
    <xf numFmtId="0" fontId="18" fillId="21" borderId="8" xfId="0" applyFont="1" applyFill="1" applyBorder="1" applyAlignment="1">
      <alignment horizontal="center" vertical="center" wrapText="1"/>
    </xf>
    <xf numFmtId="0" fontId="18" fillId="21" borderId="14" xfId="0" applyFont="1" applyFill="1" applyBorder="1" applyAlignment="1">
      <alignment horizontal="center" vertical="center" wrapText="1"/>
    </xf>
    <xf numFmtId="0" fontId="6" fillId="0" borderId="0" xfId="0" applyFont="1" applyAlignment="1">
      <alignment horizontal="center" vertical="center"/>
    </xf>
    <xf numFmtId="0" fontId="10" fillId="0" borderId="0" xfId="0" applyFont="1" applyAlignment="1">
      <alignment horizontal="center"/>
    </xf>
    <xf numFmtId="0" fontId="10" fillId="0" borderId="0" xfId="0" applyFont="1" applyAlignment="1">
      <alignment horizontal="center" vertical="center"/>
    </xf>
    <xf numFmtId="0" fontId="4" fillId="0" borderId="0" xfId="0" applyFont="1" applyAlignment="1">
      <alignment horizontal="center"/>
    </xf>
    <xf numFmtId="0" fontId="0" fillId="4" borderId="15" xfId="0" applyFill="1" applyBorder="1" applyAlignment="1">
      <alignment horizontal="center"/>
    </xf>
    <xf numFmtId="0" fontId="0" fillId="4" borderId="8" xfId="0" applyFill="1" applyBorder="1" applyAlignment="1">
      <alignment horizontal="center"/>
    </xf>
    <xf numFmtId="0" fontId="0" fillId="4" borderId="14" xfId="0" applyFill="1" applyBorder="1" applyAlignment="1">
      <alignment horizontal="center"/>
    </xf>
    <xf numFmtId="0" fontId="0" fillId="5" borderId="15" xfId="0" applyFill="1" applyBorder="1" applyAlignment="1">
      <alignment horizontal="center"/>
    </xf>
    <xf numFmtId="0" fontId="0" fillId="5" borderId="8" xfId="0" applyFill="1" applyBorder="1" applyAlignment="1">
      <alignment horizontal="center"/>
    </xf>
    <xf numFmtId="0" fontId="0" fillId="5" borderId="14" xfId="0" applyFill="1" applyBorder="1" applyAlignment="1">
      <alignment horizontal="center"/>
    </xf>
    <xf numFmtId="0" fontId="0" fillId="6" borderId="15" xfId="0" applyFill="1" applyBorder="1" applyAlignment="1">
      <alignment horizontal="center"/>
    </xf>
    <xf numFmtId="0" fontId="0" fillId="6" borderId="8" xfId="0" applyFill="1" applyBorder="1" applyAlignment="1">
      <alignment horizontal="center"/>
    </xf>
    <xf numFmtId="0" fontId="0" fillId="6" borderId="14" xfId="0" applyFill="1" applyBorder="1" applyAlignment="1">
      <alignment horizontal="center"/>
    </xf>
  </cellXfs>
  <cellStyles count="6">
    <cellStyle name="Comma" xfId="5" builtinId="3"/>
    <cellStyle name="Currency" xfId="1" builtinId="4"/>
    <cellStyle name="Hyperlink" xfId="3" builtinId="8"/>
    <cellStyle name="Normal" xfId="0" builtinId="0"/>
    <cellStyle name="Normal 2" xfId="4" xr:uid="{8F3428E8-AB6C-45D5-8A50-B7E54B6A321F}"/>
    <cellStyle name="Percent" xfId="2" builtinId="5"/>
  </cellStyles>
  <dxfs count="133">
    <dxf>
      <fill>
        <patternFill>
          <bgColor theme="0" tint="-4.9958800012207406E-2"/>
        </patternFill>
      </fill>
    </dxf>
    <dxf>
      <fill>
        <patternFill>
          <bgColor theme="0" tint="-4.9958800012207406E-2"/>
        </patternFill>
      </fill>
    </dxf>
    <dxf>
      <fill>
        <patternFill>
          <bgColor theme="0" tint="-4.9958800012207406E-2"/>
        </patternFill>
      </fill>
    </dxf>
    <dxf>
      <fill>
        <patternFill>
          <bgColor theme="0" tint="-4.9958800012207406E-2"/>
        </patternFill>
      </fill>
    </dxf>
    <dxf>
      <fill>
        <patternFill>
          <bgColor theme="0" tint="-4.9958800012207406E-2"/>
        </patternFill>
      </fill>
    </dxf>
    <dxf>
      <fill>
        <patternFill>
          <bgColor indexed="26"/>
        </patternFill>
      </fill>
    </dxf>
    <dxf>
      <fill>
        <patternFill patternType="solid">
          <bgColor theme="0" tint="-4.9958800012207406E-2"/>
        </patternFill>
      </fill>
    </dxf>
    <dxf>
      <fill>
        <patternFill>
          <bgColor indexed="26"/>
        </patternFill>
      </fill>
    </dxf>
    <dxf>
      <fill>
        <patternFill>
          <bgColor theme="0" tint="-4.9958800012207406E-2"/>
        </patternFill>
      </fill>
    </dxf>
    <dxf>
      <fill>
        <patternFill>
          <bgColor theme="0" tint="-4.9958800012207406E-2"/>
        </patternFill>
      </fill>
    </dxf>
    <dxf>
      <fill>
        <patternFill>
          <bgColor indexed="26"/>
        </patternFill>
      </fill>
    </dxf>
    <dxf>
      <fill>
        <patternFill>
          <bgColor indexed="26"/>
        </patternFill>
      </fill>
    </dxf>
    <dxf>
      <fill>
        <patternFill>
          <bgColor theme="0" tint="-4.9958800012207406E-2"/>
        </patternFill>
      </fill>
    </dxf>
    <dxf>
      <fill>
        <patternFill>
          <bgColor theme="0" tint="-4.9958800012207406E-2"/>
        </patternFill>
      </fill>
    </dxf>
    <dxf>
      <fill>
        <patternFill>
          <bgColor theme="0" tint="-4.9958800012207406E-2"/>
        </patternFill>
      </fill>
    </dxf>
    <dxf>
      <fill>
        <patternFill>
          <bgColor theme="0" tint="-4.9958800012207406E-2"/>
        </patternFill>
      </fill>
    </dxf>
    <dxf>
      <fill>
        <patternFill>
          <bgColor theme="0" tint="-4.9958800012207406E-2"/>
        </patternFill>
      </fill>
    </dxf>
    <dxf>
      <fill>
        <patternFill>
          <bgColor indexed="26"/>
        </patternFill>
      </fill>
    </dxf>
    <dxf>
      <fill>
        <patternFill>
          <bgColor theme="0" tint="-4.9958800012207406E-2"/>
        </patternFill>
      </fill>
    </dxf>
    <dxf>
      <fill>
        <patternFill>
          <bgColor indexed="26"/>
        </patternFill>
      </fill>
    </dxf>
    <dxf>
      <fill>
        <patternFill>
          <bgColor theme="0" tint="-4.9958800012207406E-2"/>
        </patternFill>
      </fill>
    </dxf>
    <dxf>
      <fill>
        <patternFill>
          <bgColor theme="0" tint="-4.9958800012207406E-2"/>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theme="0" tint="-4.9958800012207406E-2"/>
        </patternFill>
      </fill>
    </dxf>
    <dxf>
      <font>
        <color auto="1"/>
      </font>
      <fill>
        <patternFill>
          <bgColor rgb="FF00B050"/>
        </patternFill>
      </fill>
    </dxf>
    <dxf>
      <font>
        <color auto="1"/>
      </font>
      <fill>
        <patternFill>
          <bgColor rgb="FFFF0000"/>
        </patternFill>
      </fill>
    </dxf>
    <dxf>
      <font>
        <color auto="1"/>
      </font>
      <fill>
        <patternFill>
          <bgColor rgb="FFFFFF00"/>
        </patternFill>
      </fill>
    </dxf>
    <dxf>
      <fill>
        <patternFill>
          <bgColor rgb="FF66FFFF"/>
        </patternFill>
      </fill>
    </dxf>
    <dxf>
      <font>
        <color theme="0"/>
      </font>
      <fill>
        <patternFill>
          <bgColor rgb="FF0000FF"/>
        </patternFill>
      </fill>
    </dxf>
    <dxf>
      <font>
        <color auto="1"/>
      </font>
      <fill>
        <patternFill>
          <bgColor rgb="FF0099FF"/>
        </patternFill>
      </fill>
    </dxf>
    <dxf>
      <font>
        <color auto="1"/>
      </font>
      <fill>
        <patternFill>
          <bgColor rgb="FF00B050"/>
        </patternFill>
      </fill>
    </dxf>
    <dxf>
      <font>
        <color auto="1"/>
      </font>
      <fill>
        <patternFill>
          <bgColor rgb="FFFF0000"/>
        </patternFill>
      </fill>
    </dxf>
    <dxf>
      <font>
        <color auto="1"/>
      </font>
      <fill>
        <patternFill>
          <bgColor rgb="FFFFFF00"/>
        </patternFill>
      </fill>
    </dxf>
    <dxf>
      <fill>
        <patternFill>
          <bgColor rgb="FF66FFFF"/>
        </patternFill>
      </fill>
    </dxf>
    <dxf>
      <font>
        <color theme="0"/>
      </font>
      <fill>
        <patternFill>
          <bgColor rgb="FF0000FF"/>
        </patternFill>
      </fill>
    </dxf>
    <dxf>
      <font>
        <color auto="1"/>
      </font>
      <fill>
        <patternFill>
          <bgColor rgb="FF0099FF"/>
        </patternFill>
      </fill>
    </dxf>
    <dxf>
      <font>
        <color auto="1"/>
      </font>
      <fill>
        <patternFill>
          <bgColor rgb="FF00B050"/>
        </patternFill>
      </fill>
    </dxf>
    <dxf>
      <font>
        <color auto="1"/>
      </font>
      <fill>
        <patternFill>
          <bgColor rgb="FFFF0000"/>
        </patternFill>
      </fill>
    </dxf>
    <dxf>
      <font>
        <color auto="1"/>
      </font>
      <fill>
        <patternFill>
          <bgColor rgb="FFFFFF00"/>
        </patternFill>
      </fill>
    </dxf>
    <dxf>
      <fill>
        <patternFill>
          <bgColor rgb="FF66FFFF"/>
        </patternFill>
      </fill>
    </dxf>
    <dxf>
      <font>
        <color theme="0"/>
      </font>
      <fill>
        <patternFill>
          <bgColor rgb="FF0000FF"/>
        </patternFill>
      </fill>
    </dxf>
    <dxf>
      <font>
        <color auto="1"/>
      </font>
      <fill>
        <patternFill>
          <bgColor rgb="FF0099FF"/>
        </patternFill>
      </fill>
    </dxf>
    <dxf>
      <fill>
        <patternFill>
          <bgColor theme="0" tint="-0.499984740745262"/>
        </patternFill>
      </fill>
    </dxf>
    <dxf>
      <fill>
        <patternFill>
          <bgColor rgb="FFFF0000"/>
        </patternFill>
      </fill>
    </dxf>
    <dxf>
      <fill>
        <patternFill>
          <bgColor rgb="FFFFF100"/>
        </patternFill>
      </fill>
    </dxf>
    <dxf>
      <fill>
        <patternFill>
          <bgColor rgb="FF3BB83B"/>
        </patternFill>
      </fill>
    </dxf>
    <dxf>
      <numFmt numFmtId="1" formatCode="0"/>
    </dxf>
    <dxf>
      <font>
        <b/>
        <i val="0"/>
        <strike val="0"/>
        <condense val="0"/>
        <extend val="0"/>
        <outline val="0"/>
        <shadow val="0"/>
        <u val="none"/>
        <vertAlign val="baseline"/>
        <sz val="11"/>
        <color theme="1"/>
        <name val="Aptos Narrow"/>
        <family val="2"/>
        <scheme val="minor"/>
      </font>
    </dxf>
    <dxf>
      <numFmt numFmtId="166" formatCode="&quot;$&quot;#,##0.00"/>
    </dxf>
    <dxf>
      <font>
        <b/>
        <i val="0"/>
        <strike val="0"/>
        <condense val="0"/>
        <extend val="0"/>
        <outline val="0"/>
        <shadow val="0"/>
        <u val="none"/>
        <vertAlign val="baseline"/>
        <sz val="11"/>
        <color theme="1"/>
        <name val="Aptos Narrow"/>
        <family val="2"/>
        <scheme val="minor"/>
      </font>
    </dxf>
    <dxf>
      <alignment horizontal="left"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numFmt numFmtId="169" formatCode="mm/dd/yy;@"/>
      <alignment horizontal="center"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numFmt numFmtId="169" formatCode="mm/dd/yy;@"/>
      <alignment horizontal="center"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numFmt numFmtId="169" formatCode="mm/dd/yy;@"/>
      <alignment horizontal="center"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alignment horizontal="center"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alignment horizontal="center"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alignment horizontal="center"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alignment horizontal="left"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alignment horizontal="left"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border outline="0">
        <bottom style="thin">
          <color indexed="64"/>
        </bottom>
      </border>
    </dxf>
    <dxf>
      <alignment horizontal="center" vertical="center" textRotation="0" wrapText="1" indent="0" justifyLastLine="0" shrinkToFit="0" readingOrder="0"/>
    </dxf>
    <dxf>
      <font>
        <b/>
        <i val="0"/>
        <strike val="0"/>
        <condense val="0"/>
        <extend val="0"/>
        <outline val="0"/>
        <shadow val="0"/>
        <u val="none"/>
        <vertAlign val="baseline"/>
        <sz val="11"/>
        <color theme="0"/>
        <name val="Aptos Narrow"/>
        <family val="2"/>
        <scheme val="minor"/>
      </font>
      <fill>
        <patternFill patternType="solid">
          <fgColor indexed="64"/>
          <bgColor theme="4" tint="-0.499984740745262"/>
        </patternFill>
      </fill>
      <alignment horizontal="center" vertical="bottom" textRotation="0" wrapText="0" indent="0" justifyLastLine="0" shrinkToFit="0" readingOrder="0"/>
    </dxf>
    <dxf>
      <font>
        <sz val="10"/>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family val="2"/>
        <scheme val="none"/>
      </font>
      <numFmt numFmtId="169" formatCode="mm/dd/yy;@"/>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family val="2"/>
        <scheme val="none"/>
      </font>
      <numFmt numFmtId="169" formatCode="mm/dd/yy;@"/>
      <fill>
        <patternFill patternType="solid">
          <fgColor indexed="64"/>
          <bgColor rgb="FF79BDDE"/>
        </patternFill>
      </fill>
      <alignment horizontal="center" vertical="center" textRotation="0" wrapText="0" indent="0" justifyLastLine="0" shrinkToFit="0" readingOrder="0"/>
      <border diagonalUp="0" diagonalDown="0">
        <left style="thin">
          <color auto="1"/>
        </left>
        <right style="thin">
          <color auto="1"/>
        </right>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z val="10"/>
        <name val="Arial"/>
        <family val="2"/>
        <scheme val="none"/>
      </font>
      <numFmt numFmtId="2" formatCode="0.00"/>
      <fill>
        <patternFill patternType="solid">
          <fgColor indexed="64"/>
          <bgColor theme="0" tint="-0.34998626667073579"/>
        </patternFill>
      </fill>
      <alignment horizontal="general"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z val="10"/>
        <name val="Arial"/>
        <family val="2"/>
        <scheme val="none"/>
      </font>
      <numFmt numFmtId="2" formatCode="0.00"/>
      <fill>
        <patternFill patternType="solid">
          <fgColor indexed="64"/>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z val="10"/>
        <color auto="1"/>
        <name val="Arial"/>
        <family val="2"/>
        <scheme val="none"/>
      </font>
      <numFmt numFmtId="1" formatCode="0"/>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border>
    </dxf>
    <dxf>
      <font>
        <u val="none"/>
        <sz val="10"/>
        <color auto="1"/>
        <name val="Arial"/>
        <family val="2"/>
        <scheme val="none"/>
      </font>
      <numFmt numFmtId="1" formatCode="0"/>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font>
        <sz val="10"/>
        <color auto="1"/>
        <name val="Arial"/>
        <family val="2"/>
        <scheme val="none"/>
      </font>
      <numFmt numFmtId="1" formatCode="0"/>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indexed="64"/>
        </left>
        <right style="thin">
          <color auto="1"/>
        </right>
        <top style="thin">
          <color auto="1"/>
        </top>
        <bottom style="thin">
          <color auto="1"/>
        </bottom>
      </border>
    </dxf>
    <dxf>
      <font>
        <b val="0"/>
        <i val="0"/>
        <strike val="0"/>
        <condense val="0"/>
        <extend val="0"/>
        <outline val="0"/>
        <shadow val="0"/>
        <u val="none"/>
        <vertAlign val="baseline"/>
        <sz val="10"/>
        <color auto="1"/>
        <name val="Arial"/>
        <family val="2"/>
        <scheme val="none"/>
      </font>
      <numFmt numFmtId="13" formatCode="0%"/>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indexed="64"/>
        </bottom>
      </border>
    </dxf>
    <dxf>
      <font>
        <sz val="10"/>
        <color auto="1"/>
        <name val="Arial"/>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dxf>
    <dxf>
      <font>
        <sz val="10"/>
        <color auto="1"/>
        <name val="Arial"/>
        <family val="2"/>
        <scheme val="none"/>
      </font>
      <numFmt numFmtId="3" formatCode="#,##0"/>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border>
    </dxf>
    <dxf>
      <font>
        <sz val="10"/>
        <color auto="1"/>
        <name val="Arial"/>
        <family val="2"/>
        <scheme val="none"/>
      </font>
      <numFmt numFmtId="3" formatCode="#,##0"/>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border>
    </dxf>
    <dxf>
      <font>
        <sz val="10"/>
        <color auto="1"/>
        <name val="Arial"/>
        <family val="2"/>
        <scheme val="none"/>
      </font>
      <numFmt numFmtId="3" formatCode="#,##0"/>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indexed="64"/>
        </left>
        <right style="thin">
          <color auto="1"/>
        </right>
        <top style="thin">
          <color auto="1"/>
        </top>
        <bottom style="thin">
          <color auto="1"/>
        </bottom>
      </border>
      <protection locked="1" hidden="0"/>
    </dxf>
    <dxf>
      <font>
        <b val="0"/>
        <i val="0"/>
        <strike val="0"/>
        <condense val="0"/>
        <extend val="0"/>
        <outline val="0"/>
        <shadow val="0"/>
        <u val="none"/>
        <vertAlign val="baseline"/>
        <sz val="10"/>
        <color auto="1"/>
        <name val="Arial"/>
        <family val="2"/>
        <scheme val="none"/>
      </font>
      <numFmt numFmtId="167" formatCode="0.0%"/>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indexed="64"/>
        </bottom>
      </border>
      <protection locked="1" hidden="0"/>
    </dxf>
    <dxf>
      <font>
        <sz val="10"/>
        <color auto="1"/>
        <name val="Arial"/>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b val="0"/>
        <i val="0"/>
        <strike val="0"/>
        <condense val="0"/>
        <extend val="0"/>
        <outline val="0"/>
        <shadow val="0"/>
        <u val="none"/>
        <vertAlign val="baseline"/>
        <sz val="10"/>
        <color auto="1"/>
        <name val="Arial"/>
        <family val="2"/>
        <scheme val="none"/>
      </font>
      <numFmt numFmtId="13" formatCode="0%"/>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auto="1"/>
        </left>
        <right style="thin">
          <color indexed="64"/>
        </right>
        <top style="thin">
          <color auto="1"/>
        </top>
        <bottom style="thin">
          <color indexed="64"/>
        </bottom>
      </border>
    </dxf>
    <dxf>
      <font>
        <sz val="10"/>
        <color auto="1"/>
        <name val="Arial"/>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auto="1"/>
        </right>
        <top style="thin">
          <color auto="1"/>
        </top>
        <bottom style="thin">
          <color auto="1"/>
        </bottom>
      </border>
      <protection locked="1" hidden="0"/>
    </dxf>
    <dxf>
      <font>
        <b val="0"/>
        <i val="0"/>
        <strike val="0"/>
        <condense val="0"/>
        <extend val="0"/>
        <outline val="0"/>
        <shadow val="0"/>
        <u val="none"/>
        <vertAlign val="baseline"/>
        <sz val="10"/>
        <color auto="1"/>
        <name val="Arial"/>
        <family val="2"/>
        <scheme val="none"/>
      </font>
      <numFmt numFmtId="1" formatCode="0"/>
      <fill>
        <patternFill patternType="solid">
          <fgColor indexed="64"/>
          <bgColor rgb="FF999999"/>
        </patternFill>
      </fill>
      <alignment horizontal="center" vertical="center" textRotation="0" wrapText="1" indent="0" justifyLastLine="0" shrinkToFit="0" readingOrder="0"/>
      <border diagonalUp="0" diagonalDown="0" outline="0">
        <left style="thin">
          <color auto="1"/>
        </left>
        <right style="thin">
          <color indexed="64"/>
        </right>
        <top style="thin">
          <color auto="1"/>
        </top>
        <bottom style="thin">
          <color indexed="64"/>
        </bottom>
      </border>
    </dxf>
    <dxf>
      <font>
        <sz val="10"/>
        <color auto="1"/>
        <name val="Arial"/>
        <family val="2"/>
        <scheme val="none"/>
      </font>
      <numFmt numFmtId="34" formatCode="_(&quot;$&quot;* #,##0.00_);_(&quot;$&quot;* \(#,##0.00\);_(&quot;$&quot;* &quot;-&quot;??_);_(@_)"/>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indexed="64"/>
        </bottom>
      </border>
    </dxf>
    <dxf>
      <font>
        <sz val="10"/>
        <color auto="1"/>
        <name val="Arial"/>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right/>
        <top style="thin">
          <color auto="1"/>
        </top>
        <bottom style="thin">
          <color auto="1"/>
        </bottom>
      </border>
    </dxf>
    <dxf>
      <fill>
        <patternFill patternType="solid">
          <fgColor theme="4" tint="0.79998168889431442"/>
          <bgColor theme="4" tint="0.79998168889431442"/>
        </patternFill>
      </fill>
      <alignment horizontal="general" vertical="center" textRotation="0" wrapText="1"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border diagonalUp="0" diagonalDown="0" outline="0">
        <left/>
        <right style="thin">
          <color auto="1"/>
        </right>
        <top style="thin">
          <color auto="1"/>
        </top>
        <bottom style="thin">
          <color auto="1"/>
        </bottom>
      </border>
    </dxf>
    <dxf>
      <font>
        <b val="0"/>
        <i val="0"/>
        <strike val="0"/>
        <condense val="0"/>
        <extend val="0"/>
        <outline val="0"/>
        <shadow val="0"/>
        <u val="none"/>
        <vertAlign val="baseline"/>
        <sz val="10"/>
        <color auto="1"/>
        <name val="Arial"/>
        <family val="2"/>
        <scheme val="none"/>
      </font>
      <fill>
        <patternFill patternType="solid">
          <fgColor indexed="64"/>
          <bgColor rgb="FFAB2328"/>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theme="0" tint="-0.34998626667073579"/>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z val="10"/>
        <color auto="1"/>
        <name val="Arial"/>
        <family val="2"/>
        <scheme val="none"/>
      </font>
      <numFmt numFmtId="1" formatCode="0"/>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sz val="10"/>
        <color auto="1"/>
        <name val="Arial"/>
        <family val="2"/>
        <scheme val="none"/>
      </font>
      <numFmt numFmtId="1" formatCode="0"/>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sz val="10"/>
        <color auto="1"/>
        <name val="Arial"/>
        <family val="2"/>
        <scheme val="none"/>
      </font>
      <numFmt numFmtId="5" formatCode="#,##0_);\(#,##0\)"/>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indexed="64"/>
        </left>
        <right style="thin">
          <color auto="1"/>
        </right>
        <top style="thin">
          <color auto="1"/>
        </top>
        <bottom style="thin">
          <color auto="1"/>
        </bottom>
      </border>
    </dxf>
    <dxf>
      <font>
        <b val="0"/>
        <i val="0"/>
        <strike val="0"/>
        <condense val="0"/>
        <extend val="0"/>
        <outline val="0"/>
        <shadow val="0"/>
        <u val="none"/>
        <vertAlign val="baseline"/>
        <sz val="10"/>
        <color auto="1"/>
        <name val="Arial"/>
        <family val="2"/>
        <scheme val="none"/>
      </font>
      <numFmt numFmtId="13" formatCode="0%"/>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indexed="64"/>
        </bottom>
      </border>
    </dxf>
    <dxf>
      <font>
        <sz val="10"/>
        <color auto="1"/>
        <name val="Arial"/>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sz val="10"/>
        <color auto="1"/>
        <name val="Arial"/>
        <family val="2"/>
        <scheme val="none"/>
      </font>
      <numFmt numFmtId="34" formatCode="_(&quot;$&quot;* #,##0.00_);_(&quot;$&quot;* \(#,##0.00\);_(&quot;$&quot;* &quot;-&quot;??_);_(@_)"/>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sz val="10"/>
        <color auto="1"/>
        <name val="Arial"/>
        <family val="2"/>
        <scheme val="none"/>
      </font>
      <numFmt numFmtId="34" formatCode="_(&quot;$&quot;* #,##0.00_);_(&quot;$&quot;* \(#,##0.00\);_(&quot;$&quot;* &quot;-&quot;??_);_(@_)"/>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sz val="10"/>
        <color auto="1"/>
        <name val="Arial"/>
        <family val="2"/>
        <scheme val="none"/>
      </font>
      <numFmt numFmtId="34" formatCode="_(&quot;$&quot;* #,##0.00_);_(&quot;$&quot;* \(#,##0.00\);_(&quot;$&quot;* &quot;-&quot;??_);_(@_)"/>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indexed="64"/>
        </left>
        <right style="thin">
          <color auto="1"/>
        </right>
        <top style="thin">
          <color auto="1"/>
        </top>
        <bottom style="thin">
          <color auto="1"/>
        </bottom>
      </border>
      <protection locked="1" hidden="0"/>
    </dxf>
    <dxf>
      <font>
        <b val="0"/>
        <i val="0"/>
        <strike val="0"/>
        <condense val="0"/>
        <extend val="0"/>
        <outline val="0"/>
        <shadow val="0"/>
        <u val="none"/>
        <vertAlign val="baseline"/>
        <sz val="10"/>
        <color auto="1"/>
        <name val="Arial"/>
        <family val="2"/>
        <scheme val="none"/>
      </font>
      <numFmt numFmtId="13" formatCode="0%"/>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indexed="64"/>
        </bottom>
      </border>
      <protection locked="1" hidden="0"/>
    </dxf>
    <dxf>
      <font>
        <sz val="10"/>
        <color auto="1"/>
        <name val="Arial"/>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auto="1"/>
        </right>
        <top style="thin">
          <color auto="1"/>
        </top>
        <bottom style="thin">
          <color auto="1"/>
        </bottom>
      </border>
      <protection locked="1" hidden="0"/>
    </dxf>
    <dxf>
      <font>
        <b val="0"/>
        <i val="0"/>
        <strike val="0"/>
        <condense val="0"/>
        <extend val="0"/>
        <outline val="0"/>
        <shadow val="0"/>
        <u val="none"/>
        <vertAlign val="baseline"/>
        <sz val="10"/>
        <color auto="1"/>
        <name val="Arial"/>
        <family val="2"/>
        <scheme val="none"/>
      </font>
      <numFmt numFmtId="13" formatCode="0%"/>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auto="1"/>
        </left>
        <right style="thin">
          <color indexed="64"/>
        </right>
        <top style="thin">
          <color auto="1"/>
        </top>
        <bottom style="thin">
          <color indexed="64"/>
        </bottom>
      </border>
    </dxf>
    <dxf>
      <font>
        <sz val="10"/>
        <color auto="1"/>
        <name val="Arial"/>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font>
        <b val="0"/>
        <i val="0"/>
        <strike val="0"/>
        <condense val="0"/>
        <extend val="0"/>
        <outline val="0"/>
        <shadow val="0"/>
        <u val="none"/>
        <vertAlign val="baseline"/>
        <sz val="10"/>
        <color auto="1"/>
        <name val="Arial"/>
        <family val="2"/>
        <scheme val="none"/>
      </font>
      <numFmt numFmtId="1" formatCode="0"/>
      <fill>
        <patternFill patternType="solid">
          <fgColor indexed="64"/>
          <bgColor rgb="FF1B365D"/>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top style="thin">
          <color auto="1"/>
        </top>
        <bottom/>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right/>
        <top style="thin">
          <color auto="1"/>
        </top>
        <bottom/>
      </border>
    </dxf>
    <dxf>
      <font>
        <b/>
      </font>
      <numFmt numFmtId="0" formatCode="General"/>
      <fill>
        <patternFill patternType="solid">
          <fgColor indexed="64"/>
          <bgColor theme="0" tint="-4.9989318521683403E-2"/>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theme="0"/>
        </patternFill>
      </fill>
      <alignment horizontal="left" vertical="center" textRotation="0" wrapText="1" indent="0" justifyLastLine="0" shrinkToFit="0" readingOrder="0"/>
      <border diagonalUp="0" diagonalDown="0" outline="0">
        <left/>
        <right/>
        <top style="thin">
          <color auto="1"/>
        </top>
        <bottom/>
      </border>
    </dxf>
    <dxf>
      <font>
        <b val="0"/>
        <i val="0"/>
        <strike val="0"/>
        <condense val="0"/>
        <extend val="0"/>
        <outline val="0"/>
        <shadow val="0"/>
        <u val="none"/>
        <vertAlign val="baseline"/>
        <sz val="10"/>
        <color rgb="FF000000"/>
        <name val="Arial"/>
        <family val="2"/>
        <scheme val="none"/>
      </font>
      <fill>
        <patternFill patternType="solid">
          <fgColor indexed="64"/>
          <bgColor theme="0"/>
        </patternFill>
      </fill>
      <alignment horizontal="left" vertical="center" textRotation="0" wrapText="1" indent="0" justifyLastLine="0" shrinkToFit="0" readingOrder="1"/>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border outline="0">
        <left style="thin">
          <color auto="1"/>
        </left>
        <right style="thin">
          <color auto="1"/>
        </right>
        <top style="thin">
          <color auto="1"/>
        </top>
        <bottom style="thin">
          <color auto="1"/>
        </bottom>
      </border>
    </dxf>
    <dxf>
      <font>
        <b/>
        <i val="0"/>
        <strike val="0"/>
        <condense val="0"/>
        <extend val="0"/>
        <outline val="0"/>
        <shadow val="0"/>
        <u val="none"/>
        <vertAlign val="baseline"/>
        <sz val="10"/>
        <color auto="1"/>
        <name val="Arial"/>
        <family val="2"/>
        <scheme val="none"/>
      </font>
      <fill>
        <patternFill patternType="solid">
          <fgColor indexed="64"/>
          <bgColor theme="9" tint="0.59999389629810485"/>
        </patternFill>
      </fill>
      <alignment horizontal="center" vertical="center" textRotation="0" wrapText="1" indent="0" justifyLastLine="0" shrinkToFit="0" readingOrder="0"/>
      <border diagonalUp="0" diagonalDown="0" outline="0">
        <left style="thin">
          <color auto="1"/>
        </left>
        <right style="thin">
          <color auto="1"/>
        </right>
        <top/>
        <bottom/>
      </border>
    </dxf>
  </dxfs>
  <tableStyles count="0" defaultTableStyle="TableStyleMedium2" defaultPivotStyle="PivotStyleLight16"/>
  <colors>
    <mruColors>
      <color rgb="FFCCCCCC"/>
      <color rgb="FF79BDDE"/>
      <color rgb="FF999999"/>
      <color rgb="FFAB2328"/>
      <color rgb="FF1B365D"/>
      <color rgb="FFA5D3E9"/>
      <color rgb="FFD37F7F"/>
      <color rgb="FFFF0000"/>
      <color rgb="FFFFF100"/>
      <color rgb="FF3BB83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4D6947-7328-4B4B-8E04-A9E0A7C00121}" name="Table3" displayName="Table3" ref="A7:BC101" totalsRowShown="0" headerRowDxfId="132" tableBorderDxfId="131">
  <autoFilter ref="A7:BC101" xr:uid="{484D6947-7328-4B4B-8E04-A9E0A7C00121}"/>
  <tableColumns count="55">
    <tableColumn id="1" xr3:uid="{DD6FAEB0-14B9-4C71-8118-2220DE49B132}" name="Risk #" dataDxfId="130"/>
    <tableColumn id="2" xr3:uid="{9877973A-B310-4592-AA92-A9EEC7B22199}" name="Title" dataDxfId="129"/>
    <tableColumn id="3" xr3:uid="{F2EC2554-3CFA-4F1B-A5BD-B1EB52C80228}" name="Status" dataDxfId="128"/>
    <tableColumn id="4" xr3:uid="{B7CB8BE0-AB4B-4C5F-9735-A0ECC6BEAB89}" name="Risk Type" dataDxfId="127"/>
    <tableColumn id="5" xr3:uid="{79B58F70-844B-42DA-A46D-0EC00A28D7DE}" name="Risk_x000a_Owner" dataDxfId="126"/>
    <tableColumn id="6" xr3:uid="{04DC1665-880E-44AC-8C44-A6DF3A20ACFC}" name="Integrator" dataDxfId="125"/>
    <tableColumn id="7" xr3:uid="{503ACD98-BA2F-4028-9A0F-DD0794A2E911}" name="Project Phase" dataDxfId="124"/>
    <tableColumn id="8" xr3:uid="{8C046BBC-EBB3-453D-AD68-08E687F6B105}" name="SME" dataDxfId="123"/>
    <tableColumn id="9" xr3:uid="{6EC5B58D-3CC0-4B12-B7AC-C03C4F7C558C}" name="IF" dataDxfId="122"/>
    <tableColumn id="10" xr3:uid="{AA06128A-2F47-4A6E-A320-E46C2438DFB3}" name="THEN" dataDxfId="121" dataCellStyle="Normal 2"/>
    <tableColumn id="32" xr3:uid="{3FDB29E3-23D8-4E2E-979D-D6D073D1A770}" name="Risk Statement (Combined)" dataDxfId="120" dataCellStyle="Normal 2">
      <calculatedColumnFormula>Table3[[#This Row],[IF]]&amp;", "&amp;Table3[[#This Row],[THEN]]</calculatedColumnFormula>
    </tableColumn>
    <tableColumn id="11" xr3:uid="{1C703D09-9C0F-4202-8D5B-5C5AE5C32E4D}" name="Trigger Event" dataDxfId="119"/>
    <tableColumn id="12" xr3:uid="{82A83FB5-CE7D-4751-8FAF-9F4C90642749}" name="Reserve Type" dataDxfId="118"/>
    <tableColumn id="13" xr3:uid="{E40A1E68-7777-40C5-9E7F-14E83105DACC}" name="WBS" dataDxfId="117"/>
    <tableColumn id="14" xr3:uid="{8F1758B3-BB43-44D1-8BE5-2CFBEC4E27D7}" name="Activity ID" dataDxfId="116"/>
    <tableColumn id="45" xr3:uid="{3A3C3963-777C-439C-9A89-C0065ADC5489}" name="CORE RISK DATA" dataDxfId="115"/>
    <tableColumn id="15" xr3:uid="{A1ACAF1C-2D63-4462-96BF-66F271A66E1B}" name="Probability" dataDxfId="114"/>
    <tableColumn id="47" xr3:uid="{297DB448-5612-4418-BB30-35C85A351A26}" name="Probability Midpoint" dataDxfId="113">
      <calculatedColumnFormula array="1">IF(Q8="", "",
    _xlfn.IFS(
        Q8="Not Likely (&lt;10%)", 0.05,
        Q8="Low Likelihood (10%-30%)", 0.2,
        Q8="Likely (30%-70%)", 0.5,
        Q8="Highly Likely (70%-90%)", 0.8,
        Q8="Near Certainty (&gt;90%)", 0.95
    )
)</calculatedColumnFormula>
    </tableColumn>
    <tableColumn id="17" xr3:uid="{92184243-E315-4541-AB7C-9498192F29AC}" name="Cost Impact (Percentage of Total Project Budget)" dataDxfId="112" dataCellStyle="Percent"/>
    <tableColumn id="16" xr3:uid="{FAD282EE-CEE1-4E5D-937F-E6AA30ADFD2D}" name="Cost Impact % Midpoint" dataDxfId="111" dataCellStyle="Percent">
      <calculatedColumnFormula array="1">IF(S8="", "",
    _xlfn.IFS(
        S8="Minimal (0%-5%)", 0.025,
        S8="Minor (5%-10%)", 0.075,
        S8="Moderate (10%-25%)", 0.175,
        S8="Significant (25%-40%)", 0.325,
        S8="Severe (&gt;40%)", 0.45
    )
)</calculatedColumnFormula>
    </tableColumn>
    <tableColumn id="18" xr3:uid="{E68A257D-EFC1-45FB-905F-8F46E4433FCE}" name="MIN Cost Impact" dataDxfId="110" dataCellStyle="Currency">
      <calculatedColumnFormula>IF(V8="-","-",V8-(0.25*V8))</calculatedColumnFormula>
    </tableColumn>
    <tableColumn id="19" xr3:uid="{F8EA916E-2F40-46B0-9151-DE9AE2CB5139}" name="Most Likely Cost Impact" dataDxfId="109" dataCellStyle="Currency">
      <calculatedColumnFormula>IF(T8="","-",T8*'Risk Register'!$C$3)</calculatedColumnFormula>
    </tableColumn>
    <tableColumn id="20" xr3:uid="{20F4EDF5-4D61-4380-8146-EA7BFD27D59D}" name="MAX Cost Impact" dataDxfId="108" dataCellStyle="Currency">
      <calculatedColumnFormula>IF(V8="-","-",V8+(0.25*V8))</calculatedColumnFormula>
    </tableColumn>
    <tableColumn id="21" xr3:uid="{400A5175-2BA8-4AB4-8898-115DE044F691}" name="Schedule Impact (Percentage of Total Project Duration)" dataDxfId="107" dataCellStyle="Percent"/>
    <tableColumn id="46" xr3:uid="{F68573A3-DFB3-4DD8-B99D-A95C20C71570}" name="Schedule Impact % Midpoint" dataDxfId="106" dataCellStyle="Percent">
      <calculatedColumnFormula array="1">IF(X8="", "",
    _xlfn.IFS(
        X8="Minimal (0%-5%)", 0.025,
        X8="Minor (5%-10%)", 0.075,
        X8="Moderate (10%-25%)", 0.175,
        X8="Significant (25%-40%)", 0.325,
        X8="Severe (&gt;40%)", 0.45
    )
)</calculatedColumnFormula>
    </tableColumn>
    <tableColumn id="22" xr3:uid="{CD0BDC39-A684-4EF4-8929-4E4484EA7473}" name="MIN Sch Impact (Days)" dataDxfId="105">
      <calculatedColumnFormula>IF(AA8="-","-",AA8-(0.25*AA8))</calculatedColumnFormula>
    </tableColumn>
    <tableColumn id="23" xr3:uid="{9437E5ED-6822-4580-AF78-78A99FEC9F12}" name="MOST Likely Sch Impact (Days)" dataDxfId="104">
      <calculatedColumnFormula>IF(Y8="", "-",Y8*'Risk Register'!$C$5)</calculatedColumnFormula>
    </tableColumn>
    <tableColumn id="24" xr3:uid="{EBB6CB97-6539-4AA1-AA2E-7B19C6C213A0}" name="MAX Sch Impact (Days)" dataDxfId="103">
      <calculatedColumnFormula>IF(AA8="-","-",AA8+(0.25*AA8))</calculatedColumnFormula>
    </tableColumn>
    <tableColumn id="25" xr3:uid="{578E7BEB-BCB1-4CA8-8A46-5FBCD76E171A}" name="Frequency" dataDxfId="102"/>
    <tableColumn id="26" xr3:uid="{9981AC30-5661-4B6C-9199-BAC2BDA68A74}" name="Overall Impact Category" dataDxfId="101">
      <calculatedColumnFormula>_xlfn.LET(
    _xlpm.CostSel, S8,
    _xlpm.SchedSel, X8,
    _xlpm.ImpactOrder, {"Minimal (0%-5%)","Minor (5%-10%)","Moderate (10%-25%)","Significant (25%-40%)","Severe (&gt;40%)"},
    IF(_xlpm.CostSel="", IF(_xlpm.SchedSel="", "", _xlpm.SchedSel),
        IF(_xlpm.SchedSel="", _xlpm.CostSel,
            IF(MATCH(_xlpm.CostSel, _xlpm.ImpactOrder, 0) &gt; MATCH(_xlpm.SchedSel, _xlpm.ImpactOrder, 0), _xlpm.CostSel, _xlpm.SchedSel)
        )
    )
)</calculatedColumnFormula>
    </tableColumn>
    <tableColumn id="27" xr3:uid="{5028437E-C1DD-4A94-A28E-D592360964A7}" name="Risk Score" dataDxfId="100">
      <calculatedColumnFormula>IF(Table3[[#This Row],[MOST Likely Sch Impact (Days)]]="-","-",INDEX(RiskScoreMatrix, MATCH(Q8, ProbabilityHeaders, 0), MATCH(AD8, ImpactHeaders, 0)))</calculatedColumnFormula>
    </tableColumn>
    <tableColumn id="53" xr3:uid="{213D8793-5173-4170-AACA-3A7C9FFB8FFA}" name="Pre-Handling Risk Analysis" dataDxfId="99"/>
    <tableColumn id="28" xr3:uid="{67651F3F-632E-4220-A981-B8B538804D8E}" name="Handling Strategy" dataDxfId="98"/>
    <tableColumn id="51" xr3:uid="{A62F7013-73AC-4B37-856B-63F694C59544}" name="Handling Actions" dataDxfId="97"/>
    <tableColumn id="29" xr3:uid="{991352AD-C99A-4C8E-8415-1C10EDFDA9BC}" name="Handling Plan Cost" dataDxfId="96" dataCellStyle="Percent"/>
    <tableColumn id="30" xr3:uid="{90B0E314-ABCA-4132-A848-44510ABC42FE}" name="Handling Plan Schedule Impact (Days)" dataDxfId="95" dataCellStyle="Currency"/>
    <tableColumn id="54" xr3:uid="{54514F53-6E78-4E3B-88D6-B859AF7CB74F}" name="Risk Handling Strategies" dataDxfId="94" dataCellStyle="Currency"/>
    <tableColumn id="31" xr3:uid="{9210C239-C4D4-42E8-A795-6F0EED41640D}" name="Target Probability" dataDxfId="93" dataCellStyle="Percent"/>
    <tableColumn id="49" xr3:uid="{0D7AD624-1C76-4E58-86B7-3138F4A63819}" name="Target Probability Midpoint" dataDxfId="92">
      <calculatedColumnFormula array="1">IF(AL8="", "",
    _xlfn.IFS(
        AL8="Not Likely (&lt;10%)", 0.05,
        AL8="Low Likelihood (10%-30%)", 0.2,
        AL8="Likely (30%-70%)", 0.5,
        AL8="Highly Likely (70%-90%)", 0.8,
        AL8="Near Certainty (&gt;90%)", 0.95
    )
)</calculatedColumnFormula>
    </tableColumn>
    <tableColumn id="33" xr3:uid="{9AF2275F-1A6C-42DA-BEDE-B4AEAFE17278}" name="Target Cost Impact (Percentage of Total Project Budget)" dataDxfId="91" dataCellStyle="Percent"/>
    <tableColumn id="48" xr3:uid="{E6A1F1CC-FA57-40D2-A083-B9A08F3E3F2D}" name="Target Cost Impact % Midpoint" dataDxfId="90" dataCellStyle="Percent">
      <calculatedColumnFormula array="1">IF(AN8="", "",
    _xlfn.IFS(
        AN8="Minimal (0%-5%)", 0.025,
        AN8="Minor (5%-10%)", 0.075,
        AN8="Moderate (10%-25%)", 0.175,
        AN8="Significant (25%-40%)", 0.325,
        AN8="Severe (&gt;40%)", 0.45
    )
)</calculatedColumnFormula>
    </tableColumn>
    <tableColumn id="34" xr3:uid="{7571E0D1-09C2-4724-9423-8A24D785888A}" name="MIN Target Cost Impact - Post" dataDxfId="89" dataCellStyle="Currency">
      <calculatedColumnFormula>IF(AQ8="-","-",AQ8-(0.25*AQ8))</calculatedColumnFormula>
    </tableColumn>
    <tableColumn id="35" xr3:uid="{7AF166CE-C8D1-4C06-A8B6-5E80D08E12BC}" name="MOST Likely Target Cost Impact - Post" dataDxfId="88" dataCellStyle="Currency">
      <calculatedColumnFormula>IF(AO8="","-",AO8*'Risk Register'!$C$3)</calculatedColumnFormula>
    </tableColumn>
    <tableColumn id="36" xr3:uid="{3A4D3652-2B33-4332-B54F-B49403B7FA19}" name="MAX Target Cost Impact" dataDxfId="87" dataCellStyle="Currency">
      <calculatedColumnFormula>IF(AQ8="-","-",AQ8+(0.25*AQ8))</calculatedColumnFormula>
    </tableColumn>
    <tableColumn id="37" xr3:uid="{9BBE1075-64F4-47A1-8F0C-83490F18AC33}" name="Target Schedule Impact (Percentage of Total Project Duration)" dataDxfId="86" dataCellStyle="Percent"/>
    <tableColumn id="50" xr3:uid="{64E89EB1-DF29-4071-B266-E3EDE2B6A452}" name="Target Schedule Impact % Midpoint" dataDxfId="85" dataCellStyle="Percent">
      <calculatedColumnFormula array="1">IF(AS8="", "",
    _xlfn.IFS(
        AS8="Minimal (0%-5%)", 0.025,
        AS8="Minor (5%-10%)", 0.075,
        AS8="Moderate (10%-25%)", 0.175,
        AS8="Significant (25%-40%)", 0.325,
        AS8="Severe (&gt;40%)", 0.45
    )
)</calculatedColumnFormula>
    </tableColumn>
    <tableColumn id="38" xr3:uid="{B971350D-2E71-42F1-B5EF-8CE0260D677B}" name="MIN Target Schedule Impact (Days)" dataDxfId="84">
      <calculatedColumnFormula>IF(AV8="-","-",AV8-(0.25*AV8))</calculatedColumnFormula>
    </tableColumn>
    <tableColumn id="39" xr3:uid="{37890EC3-E3BC-43B5-ADFA-241C1A552768}" name="MOST Likely Target Schedule Impact (Days)" dataDxfId="83" dataCellStyle="Hyperlink">
      <calculatedColumnFormula>IF(AT8="","-",AT8*'Risk Register'!$C$5)</calculatedColumnFormula>
    </tableColumn>
    <tableColumn id="40" xr3:uid="{45757730-A773-46A1-BC32-06C3CC840F89}" name="MAX Target Schedule Impact (Days)" dataDxfId="82">
      <calculatedColumnFormula>(IF(AV8="-","-",AV8+(0.25*AV8)))</calculatedColumnFormula>
    </tableColumn>
    <tableColumn id="41" xr3:uid="{F961CDBF-B0D9-4D14-A5A3-D7182D5D965A}" name="Frequency Post" dataDxfId="81"/>
    <tableColumn id="42" xr3:uid="{60558F5B-2181-41F3-8E15-31E72FCE2071}" name="Overall Impact Category Post" dataDxfId="80">
      <calculatedColumnFormula>_xlfn.LET(
    _xlpm.CostSel, AN8,
    _xlpm.SchedSel, AS8,
    _xlpm.ImpactOrder, {"Minimal (0%-5%)","Minor (5%-10%)","Moderate (10%-25%)","Significant (25%-40%)","Severe (&gt;40%)"},
    IF(_xlpm.CostSel="", IF(_xlpm.SchedSel="", "", _xlpm.SchedSel),
        IF(_xlpm.SchedSel="", _xlpm.CostSel,
            IF(MATCH(_xlpm.CostSel, _xlpm.ImpactOrder, 0) &gt; MATCH(_xlpm.SchedSel, _xlpm.ImpactOrder, 0), _xlpm.CostSel, _xlpm.SchedSel)
        )
    )
)</calculatedColumnFormula>
    </tableColumn>
    <tableColumn id="43" xr3:uid="{0EF2FA4D-7BCD-417B-AA74-8484AD607D93}" name="Target Risk Score" dataDxfId="79">
      <calculatedColumnFormula>INDEX(RiskScoreMatrix, MATCH(AL8, ProbabilityHeaders, 0), MATCH(AY8, ImpactHeaders, 0))</calculatedColumnFormula>
    </tableColumn>
    <tableColumn id="56" xr3:uid="{EAD4B3D2-5210-4965-90FA-6EEAE36068B2}" name="Post Handling" dataDxfId="78"/>
    <tableColumn id="55" xr3:uid="{116EAC70-AD2C-4A82-8E95-0CA9CBA79892}" name="Last Reviewed Date" dataDxfId="77"/>
    <tableColumn id="44" xr3:uid="{F53D1454-DD6D-4438-9557-75B34CAA532E}" name="Comments (Review)" dataDxfId="76"/>
  </tableColumns>
  <tableStyleInfo name="TableStyleLight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7F3FB32-EF21-4CC8-BE3F-08847B970211}" name="Table4" displayName="Table4" ref="A1:I100" totalsRowShown="0" headerRowDxfId="75" dataDxfId="74" tableBorderDxfId="73">
  <autoFilter ref="A1:I100" xr:uid="{17F3FB32-EF21-4CC8-BE3F-08847B970211}"/>
  <tableColumns count="9">
    <tableColumn id="1" xr3:uid="{83437449-A03A-4363-BEAF-CE61011DB56C}" name="Risk" dataDxfId="72"/>
    <tableColumn id="2" xr3:uid="{CD9178D6-35CB-49CB-8ADB-10AE20091205}" name="Risk Action(s)" dataDxfId="71"/>
    <tableColumn id="3" xr3:uid="{37F05E3A-D245-4EDB-B3AF-4EA2B714A507}" name="Responsible Person" dataDxfId="70"/>
    <tableColumn id="4" xr3:uid="{A4B1291F-41C9-46B7-A0D2-B1765BC212B8}" name="Status" dataDxfId="69"/>
    <tableColumn id="9" xr3:uid="{BCA05939-DCC1-47A5-B035-44EDB91D8419}" name="Reponse Type" dataDxfId="68"/>
    <tableColumn id="5" xr3:uid="{1D661CBA-616B-40EE-BD55-5575D82788AE}" name="Projected Due Date" dataDxfId="67"/>
    <tableColumn id="6" xr3:uid="{3F80BB9D-AC9A-44FE-9DE3-B352CF217C08}" name="Last Reviewed Date" dataDxfId="66"/>
    <tableColumn id="7" xr3:uid="{C272B465-1E08-4D68-934A-50AB8C303F3D}" name="Completion Date" dataDxfId="65"/>
    <tableColumn id="8" xr3:uid="{F0C5C369-82E6-452E-92BD-F6F21DCC34CB}" name="Other Information" dataDxfId="64"/>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D2E99EE-C1AB-43A1-95F2-D0E7C6976D1F}" name="Table1" displayName="Table1" ref="I5:K10" totalsRowShown="0" headerRowDxfId="63">
  <autoFilter ref="I5:K10" xr:uid="{7D2E99EE-C1AB-43A1-95F2-D0E7C6976D1F}"/>
  <tableColumns count="3">
    <tableColumn id="1" xr3:uid="{F809F02D-AAC0-4769-978E-546348F7C7E4}" name="Cost Impact Range"/>
    <tableColumn id="2" xr3:uid="{D09A3FC8-8E2F-457F-832A-431146D427F3}" name="Midpoint %"/>
    <tableColumn id="3" xr3:uid="{D012DFC5-9C5D-42E0-8279-7CC39F4DDC11}" name="Dollar Impact ($)" dataDxfId="62">
      <calculatedColumnFormula>'Scoring '!J6*'Risk Register'!$C$3</calculatedColumnFormula>
    </tableColumn>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CDEDAD-0EC9-40FB-A009-045A651FDBA6}" name="Table2" displayName="Table2" ref="I12:K17" totalsRowShown="0" headerRowDxfId="61">
  <autoFilter ref="I12:K17" xr:uid="{6ECDEDAD-0EC9-40FB-A009-045A651FDBA6}"/>
  <tableColumns count="3">
    <tableColumn id="1" xr3:uid="{0F391279-130C-4BB6-994C-E15C02FD9A9F}" name="Schedule Impact Range"/>
    <tableColumn id="2" xr3:uid="{26CA41F8-4D16-482C-A15D-8E2DE2143353}" name="Midpoint %"/>
    <tableColumn id="3" xr3:uid="{D93816EF-D3FE-40A4-B7CF-659712C880E7}" name="Calendar Days Impact" dataDxfId="60">
      <calculatedColumnFormula>'Scoring '!J6*'Risk Register'!$C$5</calculatedColumnFormula>
    </tableColumn>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7FB5D-867F-4193-9EAA-690DD0F57841}">
  <dimension ref="A1:D27"/>
  <sheetViews>
    <sheetView workbookViewId="0">
      <selection activeCell="B3" sqref="B3"/>
    </sheetView>
  </sheetViews>
  <sheetFormatPr defaultRowHeight="14.5" x14ac:dyDescent="0.35"/>
  <cols>
    <col min="1" max="1" width="9.54296875" customWidth="1"/>
    <col min="2" max="2" width="190.54296875" customWidth="1"/>
  </cols>
  <sheetData>
    <row r="1" spans="1:4" ht="28.5" x14ac:dyDescent="0.65">
      <c r="A1" s="27" t="s">
        <v>0</v>
      </c>
      <c r="B1" s="26"/>
      <c r="C1" s="26"/>
      <c r="D1" s="26"/>
    </row>
    <row r="2" spans="1:4" ht="28.5" x14ac:dyDescent="0.65">
      <c r="A2" s="74" t="s">
        <v>1</v>
      </c>
      <c r="B2" s="27" t="s">
        <v>2</v>
      </c>
      <c r="C2" s="26"/>
      <c r="D2" s="26"/>
    </row>
    <row r="3" spans="1:4" ht="44.25" customHeight="1" x14ac:dyDescent="0.35">
      <c r="A3" s="75">
        <v>1</v>
      </c>
      <c r="B3" s="78" t="s">
        <v>3</v>
      </c>
    </row>
    <row r="4" spans="1:4" ht="24.75" customHeight="1" x14ac:dyDescent="0.35">
      <c r="A4" s="103">
        <v>2</v>
      </c>
      <c r="B4" s="104" t="s">
        <v>4</v>
      </c>
    </row>
    <row r="5" spans="1:4" ht="36.75" customHeight="1" x14ac:dyDescent="0.35">
      <c r="A5" s="105">
        <v>3</v>
      </c>
      <c r="B5" s="106" t="s">
        <v>5</v>
      </c>
    </row>
    <row r="6" spans="1:4" ht="43.5" customHeight="1" x14ac:dyDescent="0.35">
      <c r="A6" s="107">
        <v>4</v>
      </c>
      <c r="B6" s="108" t="s">
        <v>6</v>
      </c>
    </row>
    <row r="7" spans="1:4" ht="39" customHeight="1" x14ac:dyDescent="0.35">
      <c r="A7" s="109">
        <v>5</v>
      </c>
      <c r="B7" s="110" t="s">
        <v>7</v>
      </c>
    </row>
    <row r="8" spans="1:4" ht="24.75" customHeight="1" x14ac:dyDescent="0.35">
      <c r="A8" s="111">
        <v>6</v>
      </c>
      <c r="B8" s="112" t="s">
        <v>8</v>
      </c>
    </row>
    <row r="9" spans="1:4" ht="39.75" customHeight="1" x14ac:dyDescent="0.35">
      <c r="A9" s="76">
        <v>7</v>
      </c>
      <c r="B9" s="79" t="s">
        <v>9</v>
      </c>
    </row>
    <row r="10" spans="1:4" x14ac:dyDescent="0.35">
      <c r="A10" s="77"/>
      <c r="B10" s="72"/>
    </row>
    <row r="11" spans="1:4" ht="28.5" x14ac:dyDescent="0.65">
      <c r="A11" s="80"/>
      <c r="B11" s="73" t="s">
        <v>10</v>
      </c>
    </row>
    <row r="12" spans="1:4" ht="18.5" x14ac:dyDescent="0.35">
      <c r="A12" s="76">
        <v>1</v>
      </c>
      <c r="B12" s="79" t="s">
        <v>11</v>
      </c>
    </row>
    <row r="13" spans="1:4" ht="18.5" x14ac:dyDescent="0.35">
      <c r="A13" s="76">
        <v>2</v>
      </c>
      <c r="B13" s="79" t="s">
        <v>12</v>
      </c>
    </row>
    <row r="14" spans="1:4" ht="18.5" x14ac:dyDescent="0.35">
      <c r="A14" s="76">
        <v>3</v>
      </c>
      <c r="B14" s="79" t="s">
        <v>13</v>
      </c>
    </row>
    <row r="15" spans="1:4" ht="18.5" x14ac:dyDescent="0.35">
      <c r="A15" s="76">
        <v>4</v>
      </c>
      <c r="B15" s="79" t="s">
        <v>14</v>
      </c>
    </row>
    <row r="16" spans="1:4" x14ac:dyDescent="0.35">
      <c r="A16" s="77"/>
      <c r="B16" s="72"/>
    </row>
    <row r="17" spans="1:2" ht="28.5" x14ac:dyDescent="0.65">
      <c r="A17" s="80"/>
      <c r="B17" s="73" t="s">
        <v>15</v>
      </c>
    </row>
    <row r="18" spans="1:2" ht="18.5" x14ac:dyDescent="0.35">
      <c r="A18" s="76">
        <v>1</v>
      </c>
      <c r="B18" s="79" t="s">
        <v>16</v>
      </c>
    </row>
    <row r="19" spans="1:2" ht="18.5" x14ac:dyDescent="0.35">
      <c r="A19" s="76">
        <v>2</v>
      </c>
      <c r="B19" s="79" t="s">
        <v>17</v>
      </c>
    </row>
    <row r="20" spans="1:2" ht="18.5" x14ac:dyDescent="0.35">
      <c r="A20" s="76">
        <v>3</v>
      </c>
      <c r="B20" s="79" t="s">
        <v>18</v>
      </c>
    </row>
    <row r="21" spans="1:2" ht="18.5" x14ac:dyDescent="0.35">
      <c r="A21" s="76">
        <v>4</v>
      </c>
      <c r="B21" s="79" t="s">
        <v>19</v>
      </c>
    </row>
    <row r="22" spans="1:2" ht="18.5" x14ac:dyDescent="0.45">
      <c r="A22" s="76"/>
      <c r="B22" s="71"/>
    </row>
    <row r="23" spans="1:2" ht="28.5" x14ac:dyDescent="0.65">
      <c r="A23" s="80"/>
      <c r="B23" s="73" t="s">
        <v>20</v>
      </c>
    </row>
    <row r="24" spans="1:2" ht="18.5" x14ac:dyDescent="0.35">
      <c r="A24" s="76">
        <v>1</v>
      </c>
      <c r="B24" s="79" t="s">
        <v>21</v>
      </c>
    </row>
    <row r="25" spans="1:2" ht="18.5" x14ac:dyDescent="0.35">
      <c r="A25" s="76">
        <v>2</v>
      </c>
      <c r="B25" s="79" t="s">
        <v>22</v>
      </c>
    </row>
    <row r="26" spans="1:2" ht="18.5" x14ac:dyDescent="0.35">
      <c r="A26" s="76">
        <v>3</v>
      </c>
      <c r="B26" s="79" t="s">
        <v>23</v>
      </c>
    </row>
    <row r="27" spans="1:2" x14ac:dyDescent="0.35">
      <c r="A27" s="77"/>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2054A-0682-4FE0-8EFC-466D8D196B02}">
  <sheetPr>
    <pageSetUpPr fitToPage="1"/>
  </sheetPr>
  <dimension ref="A1:BC191"/>
  <sheetViews>
    <sheetView tabSelected="1" zoomScale="90" zoomScaleNormal="90" zoomScaleSheetLayoutView="10" workbookViewId="0">
      <pane xSplit="2" ySplit="7" topLeftCell="C9" activePane="bottomRight" state="frozen"/>
      <selection pane="topRight" activeCell="C1" sqref="C1"/>
      <selection pane="bottomLeft" activeCell="A7" sqref="A7"/>
      <selection pane="bottomRight" activeCell="A9" sqref="A9"/>
    </sheetView>
  </sheetViews>
  <sheetFormatPr defaultColWidth="15.7265625" defaultRowHeight="14.5" outlineLevelCol="2" x14ac:dyDescent="0.35"/>
  <cols>
    <col min="1" max="1" width="9" customWidth="1"/>
    <col min="2" max="2" width="34.26953125" customWidth="1"/>
    <col min="3" max="3" width="22" customWidth="1" outlineLevel="1"/>
    <col min="4" max="4" width="11.81640625" customWidth="1" outlineLevel="1"/>
    <col min="5" max="5" width="17.54296875" customWidth="1" outlineLevel="1"/>
    <col min="6" max="6" width="14.7265625" customWidth="1" outlineLevel="1"/>
    <col min="7" max="7" width="15.7265625" customWidth="1" outlineLevel="1"/>
    <col min="8" max="8" width="21.26953125" customWidth="1" outlineLevel="1"/>
    <col min="9" max="9" width="25.1796875" customWidth="1" outlineLevel="1"/>
    <col min="10" max="10" width="26.453125" customWidth="1" outlineLevel="1"/>
    <col min="11" max="11" width="29.81640625" customWidth="1" outlineLevel="1"/>
    <col min="12" max="12" width="27.81640625" customWidth="1" outlineLevel="1"/>
    <col min="13" max="13" width="25.7265625" customWidth="1" outlineLevel="1"/>
    <col min="14" max="14" width="11.1796875" customWidth="1" outlineLevel="1"/>
    <col min="15" max="15" width="7" customWidth="1" outlineLevel="1"/>
    <col min="16" max="16" width="11.7265625" customWidth="1"/>
    <col min="17" max="17" width="10.7265625" customWidth="1" outlineLevel="1"/>
    <col min="18" max="18" width="8.453125" customWidth="1" outlineLevel="1"/>
    <col min="19" max="19" width="16.7265625" customWidth="1" outlineLevel="1"/>
    <col min="20" max="20" width="16.7265625" customWidth="1" outlineLevel="2"/>
    <col min="21" max="22" width="15.81640625" customWidth="1" outlineLevel="2"/>
    <col min="23" max="23" width="13.453125" customWidth="1" outlineLevel="2"/>
    <col min="24" max="24" width="13" customWidth="1" outlineLevel="1"/>
    <col min="25" max="25" width="13" customWidth="1" outlineLevel="2"/>
    <col min="26" max="28" width="11" customWidth="1" outlineLevel="2"/>
    <col min="29" max="29" width="5.54296875" customWidth="1" outlineLevel="1"/>
    <col min="30" max="30" width="19.54296875" customWidth="1" outlineLevel="1"/>
    <col min="31" max="32" width="7" customWidth="1"/>
    <col min="33" max="33" width="19.453125" customWidth="1" outlineLevel="1"/>
    <col min="34" max="34" width="24.7265625" customWidth="1" outlineLevel="1"/>
    <col min="35" max="35" width="10" customWidth="1" outlineLevel="1"/>
    <col min="36" max="36" width="9.453125" customWidth="1" outlineLevel="1"/>
    <col min="37" max="37" width="9.453125" customWidth="1"/>
    <col min="38" max="39" width="9.81640625" customWidth="1" outlineLevel="1"/>
    <col min="40" max="40" width="16.7265625" customWidth="1" outlineLevel="1"/>
    <col min="41" max="41" width="16.7265625" hidden="1" customWidth="1" outlineLevel="2"/>
    <col min="42" max="42" width="14" hidden="1" customWidth="1" outlineLevel="2"/>
    <col min="43" max="44" width="12.26953125" hidden="1" customWidth="1" outlineLevel="2"/>
    <col min="45" max="45" width="16.7265625" customWidth="1" outlineLevel="1" collapsed="1"/>
    <col min="46" max="46" width="16.7265625" hidden="1" customWidth="1" outlineLevel="2"/>
    <col min="47" max="47" width="11" hidden="1" customWidth="1" outlineLevel="2"/>
    <col min="48" max="48" width="13.1796875" hidden="1" customWidth="1" outlineLevel="2"/>
    <col min="49" max="49" width="13.81640625" hidden="1" customWidth="1" outlineLevel="2"/>
    <col min="50" max="50" width="6.7265625" customWidth="1" outlineLevel="1" collapsed="1"/>
    <col min="51" max="51" width="17" customWidth="1" outlineLevel="1"/>
    <col min="52" max="53" width="7.1796875" customWidth="1"/>
    <col min="54" max="54" width="10.1796875" customWidth="1"/>
    <col min="55" max="55" width="48" style="14" customWidth="1"/>
  </cols>
  <sheetData>
    <row r="1" spans="1:55" ht="30" customHeight="1" x14ac:dyDescent="0.35">
      <c r="A1" s="155" t="str">
        <f>C2&amp;" "&amp;"Risk Register"</f>
        <v>Common Project Risks Risk Register</v>
      </c>
      <c r="B1" s="155"/>
      <c r="C1" s="155"/>
      <c r="D1" s="155"/>
      <c r="E1" s="155"/>
      <c r="F1" s="155"/>
      <c r="G1" s="155"/>
      <c r="H1" s="155"/>
      <c r="I1" s="155"/>
      <c r="J1" s="155"/>
      <c r="K1" s="155"/>
      <c r="L1" s="155"/>
      <c r="M1" s="155"/>
      <c r="N1" s="155"/>
      <c r="O1" s="155"/>
      <c r="P1" s="115"/>
      <c r="Q1" s="155" t="str">
        <f>C2&amp;" "&amp;"Risk Register"</f>
        <v>Common Project Risks Risk Register</v>
      </c>
      <c r="R1" s="155"/>
      <c r="S1" s="155"/>
      <c r="T1" s="155"/>
      <c r="U1" s="155"/>
      <c r="V1" s="155"/>
      <c r="W1" s="155"/>
      <c r="X1" s="155"/>
      <c r="Y1" s="155"/>
      <c r="Z1" s="155"/>
      <c r="AA1" s="155"/>
      <c r="AB1" s="155"/>
      <c r="AC1" s="155"/>
      <c r="AD1" s="155"/>
      <c r="AE1" s="155"/>
      <c r="AF1" s="155"/>
      <c r="AG1" s="155"/>
      <c r="AH1" s="155"/>
      <c r="AI1" s="155"/>
      <c r="AJ1" s="155"/>
      <c r="AK1" s="155"/>
      <c r="AL1" s="155"/>
      <c r="AM1" s="155"/>
      <c r="AN1" s="155"/>
      <c r="AO1" s="155"/>
      <c r="AP1" s="155"/>
      <c r="AQ1" s="155"/>
      <c r="AR1" s="155"/>
      <c r="AS1" s="155"/>
      <c r="AT1" s="155"/>
      <c r="AU1" s="155"/>
      <c r="AV1" s="155"/>
      <c r="AW1" s="155"/>
      <c r="AX1" s="155"/>
      <c r="AY1" s="155"/>
      <c r="AZ1" s="155"/>
      <c r="BA1" s="155"/>
      <c r="BB1" s="155"/>
      <c r="BC1" s="155"/>
    </row>
    <row r="2" spans="1:55" s="45" customFormat="1" ht="14.25" customHeight="1" x14ac:dyDescent="0.35">
      <c r="A2" s="139" t="s">
        <v>24</v>
      </c>
      <c r="B2" s="139"/>
      <c r="C2" s="140" t="s">
        <v>449</v>
      </c>
      <c r="D2" s="140"/>
      <c r="E2" s="140"/>
      <c r="F2" s="140"/>
      <c r="G2" s="140"/>
      <c r="H2" s="140"/>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30"/>
    </row>
    <row r="3" spans="1:55" ht="12.75" customHeight="1" x14ac:dyDescent="0.35">
      <c r="A3" s="139" t="s">
        <v>25</v>
      </c>
      <c r="B3" s="139"/>
      <c r="C3" s="11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30"/>
    </row>
    <row r="4" spans="1:55" ht="12.75" customHeight="1" x14ac:dyDescent="0.35">
      <c r="A4" s="139" t="s">
        <v>26</v>
      </c>
      <c r="B4" s="139"/>
      <c r="C4" s="47">
        <v>45962</v>
      </c>
      <c r="D4" s="46"/>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30"/>
    </row>
    <row r="5" spans="1:55" ht="12.75" customHeight="1" x14ac:dyDescent="0.35">
      <c r="A5" s="139" t="s">
        <v>27</v>
      </c>
      <c r="B5" s="139"/>
      <c r="C5" s="48">
        <v>0</v>
      </c>
      <c r="D5" s="29"/>
      <c r="E5" s="29"/>
      <c r="F5" s="29"/>
      <c r="G5" s="29"/>
      <c r="H5" s="29"/>
      <c r="I5" s="29"/>
      <c r="J5" s="29"/>
      <c r="K5" s="29"/>
      <c r="L5" s="29"/>
      <c r="M5" s="29"/>
      <c r="N5" s="29"/>
      <c r="O5" s="29"/>
      <c r="P5" s="29"/>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30"/>
    </row>
    <row r="6" spans="1:55" ht="29.25" customHeight="1" x14ac:dyDescent="0.35">
      <c r="A6" s="152" t="s">
        <v>28</v>
      </c>
      <c r="B6" s="153"/>
      <c r="C6" s="153"/>
      <c r="D6" s="153"/>
      <c r="E6" s="153"/>
      <c r="F6" s="153"/>
      <c r="G6" s="153"/>
      <c r="H6" s="153"/>
      <c r="I6" s="153"/>
      <c r="J6" s="153"/>
      <c r="K6" s="153"/>
      <c r="L6" s="153"/>
      <c r="M6" s="153"/>
      <c r="N6" s="153"/>
      <c r="O6" s="153"/>
      <c r="P6" s="154"/>
      <c r="Q6" s="146" t="s">
        <v>29</v>
      </c>
      <c r="R6" s="147"/>
      <c r="S6" s="147"/>
      <c r="T6" s="147"/>
      <c r="U6" s="147"/>
      <c r="V6" s="147"/>
      <c r="W6" s="147"/>
      <c r="X6" s="147"/>
      <c r="Y6" s="147"/>
      <c r="Z6" s="147"/>
      <c r="AA6" s="147"/>
      <c r="AB6" s="147"/>
      <c r="AC6" s="147"/>
      <c r="AD6" s="147"/>
      <c r="AE6" s="147"/>
      <c r="AF6" s="148"/>
      <c r="AG6" s="149" t="s">
        <v>30</v>
      </c>
      <c r="AH6" s="150"/>
      <c r="AI6" s="150"/>
      <c r="AJ6" s="150"/>
      <c r="AK6" s="151"/>
      <c r="AL6" s="143" t="s">
        <v>31</v>
      </c>
      <c r="AM6" s="144"/>
      <c r="AN6" s="144"/>
      <c r="AO6" s="144"/>
      <c r="AP6" s="144"/>
      <c r="AQ6" s="144"/>
      <c r="AR6" s="144"/>
      <c r="AS6" s="144"/>
      <c r="AT6" s="144"/>
      <c r="AU6" s="144"/>
      <c r="AV6" s="144"/>
      <c r="AW6" s="144"/>
      <c r="AX6" s="144"/>
      <c r="AY6" s="144"/>
      <c r="AZ6" s="144"/>
      <c r="BA6" s="145"/>
      <c r="BB6" s="141" t="s">
        <v>32</v>
      </c>
      <c r="BC6" s="142"/>
    </row>
    <row r="7" spans="1:55" ht="95.65" customHeight="1" x14ac:dyDescent="0.35">
      <c r="A7" s="88" t="s">
        <v>33</v>
      </c>
      <c r="B7" s="89" t="s">
        <v>34</v>
      </c>
      <c r="C7" s="89" t="s">
        <v>35</v>
      </c>
      <c r="D7" s="90" t="s">
        <v>36</v>
      </c>
      <c r="E7" s="89" t="s">
        <v>37</v>
      </c>
      <c r="F7" s="90" t="s">
        <v>38</v>
      </c>
      <c r="G7" s="89" t="s">
        <v>39</v>
      </c>
      <c r="H7" s="89" t="s">
        <v>40</v>
      </c>
      <c r="I7" s="89" t="s">
        <v>41</v>
      </c>
      <c r="J7" s="89" t="s">
        <v>42</v>
      </c>
      <c r="K7" s="89" t="s">
        <v>43</v>
      </c>
      <c r="L7" s="89" t="s">
        <v>44</v>
      </c>
      <c r="M7" s="89" t="s">
        <v>45</v>
      </c>
      <c r="N7" s="89" t="s">
        <v>46</v>
      </c>
      <c r="O7" s="89" t="s">
        <v>47</v>
      </c>
      <c r="P7" s="91" t="s">
        <v>48</v>
      </c>
      <c r="Q7" s="119" t="s">
        <v>49</v>
      </c>
      <c r="R7" s="120" t="s">
        <v>50</v>
      </c>
      <c r="S7" s="119" t="s">
        <v>51</v>
      </c>
      <c r="T7" s="120" t="s">
        <v>52</v>
      </c>
      <c r="U7" s="121" t="s">
        <v>53</v>
      </c>
      <c r="V7" s="121" t="s">
        <v>54</v>
      </c>
      <c r="W7" s="121" t="s">
        <v>55</v>
      </c>
      <c r="X7" s="119" t="s">
        <v>56</v>
      </c>
      <c r="Y7" s="120" t="s">
        <v>57</v>
      </c>
      <c r="Z7" s="121" t="s">
        <v>58</v>
      </c>
      <c r="AA7" s="121" t="s">
        <v>59</v>
      </c>
      <c r="AB7" s="121" t="s">
        <v>60</v>
      </c>
      <c r="AC7" s="119" t="s">
        <v>61</v>
      </c>
      <c r="AD7" s="122" t="s">
        <v>62</v>
      </c>
      <c r="AE7" s="119" t="s">
        <v>63</v>
      </c>
      <c r="AF7" s="93" t="s">
        <v>29</v>
      </c>
      <c r="AG7" s="95" t="s">
        <v>64</v>
      </c>
      <c r="AH7" s="95" t="s">
        <v>65</v>
      </c>
      <c r="AI7" s="96" t="s">
        <v>66</v>
      </c>
      <c r="AJ7" s="96" t="s">
        <v>67</v>
      </c>
      <c r="AK7" s="96" t="s">
        <v>68</v>
      </c>
      <c r="AL7" s="98" t="s">
        <v>69</v>
      </c>
      <c r="AM7" s="123" t="s">
        <v>70</v>
      </c>
      <c r="AN7" s="98" t="s">
        <v>71</v>
      </c>
      <c r="AO7" s="99" t="s">
        <v>72</v>
      </c>
      <c r="AP7" s="124" t="s">
        <v>73</v>
      </c>
      <c r="AQ7" s="124" t="s">
        <v>74</v>
      </c>
      <c r="AR7" s="124" t="s">
        <v>75</v>
      </c>
      <c r="AS7" s="98" t="s">
        <v>76</v>
      </c>
      <c r="AT7" s="99" t="s">
        <v>77</v>
      </c>
      <c r="AU7" s="124" t="s">
        <v>78</v>
      </c>
      <c r="AV7" s="124" t="s">
        <v>79</v>
      </c>
      <c r="AW7" s="124" t="s">
        <v>80</v>
      </c>
      <c r="AX7" s="125" t="s">
        <v>81</v>
      </c>
      <c r="AY7" s="124" t="s">
        <v>82</v>
      </c>
      <c r="AZ7" s="125" t="s">
        <v>83</v>
      </c>
      <c r="BA7" s="98" t="s">
        <v>84</v>
      </c>
      <c r="BB7" s="101" t="s">
        <v>85</v>
      </c>
      <c r="BC7" s="102" t="s">
        <v>86</v>
      </c>
    </row>
    <row r="8" spans="1:55" ht="130" x14ac:dyDescent="0.35">
      <c r="A8" s="34">
        <v>1</v>
      </c>
      <c r="B8" s="31" t="s">
        <v>450</v>
      </c>
      <c r="C8" s="31" t="s">
        <v>159</v>
      </c>
      <c r="D8" s="31" t="s">
        <v>151</v>
      </c>
      <c r="E8" s="31" t="s">
        <v>576</v>
      </c>
      <c r="F8" s="31"/>
      <c r="G8" s="31" t="s">
        <v>148</v>
      </c>
      <c r="H8" s="31"/>
      <c r="I8" s="65" t="s">
        <v>493</v>
      </c>
      <c r="J8" s="66" t="s">
        <v>537</v>
      </c>
      <c r="K8" s="138" t="str">
        <f>Table3[[#This Row],[IF]]&amp;", "&amp;Table3[[#This Row],[THEN]]</f>
        <v>IF experienced and/or trained/qualified resources are not available to perform project tasks (from support organization - Engineering, Procurement, QA, ES&amp;H, etc.), THEN, key project activities may not be completed and/or documents/deliverable may have quality or completeness issues.</v>
      </c>
      <c r="L8" s="31"/>
      <c r="M8" s="31"/>
      <c r="N8" s="55"/>
      <c r="O8" s="55"/>
      <c r="P8" s="92"/>
      <c r="Q8" s="56" t="s">
        <v>139</v>
      </c>
      <c r="R8" s="52" cm="1">
        <f t="array" ref="R8">IF(Q8="", "",
    _xlfn.IFS(
        Q8="Not Likely (&lt;10%)", 0.05,
        Q8="Low Likelihood (10%-30%)", 0.2,
        Q8="Likely (30%-70%)", 0.5,
        Q8="Highly Likely (70%-90%)", 0.8,
        Q8="Near Certainty (&gt;90%)", 0.95
    )
)</f>
        <v>0.5</v>
      </c>
      <c r="S8" s="32"/>
      <c r="T8" s="51"/>
      <c r="U8" s="60"/>
      <c r="V8" s="60"/>
      <c r="W8" s="60"/>
      <c r="X8" s="42"/>
      <c r="Y8" s="57" t="str" cm="1">
        <f t="array" ref="Y8">IF(X8="", "",
    _xlfn.IFS(
        X8="Minimal (0%-5%)", 0.025,
        X8="Minor (5%-10%)", 0.075,
        X8="Moderate (10%-25%)", 0.175,
        X8="Significant (25%-40%)", 0.325,
        X8="Severe (&gt;40%)", 0.45
    )
)</f>
        <v/>
      </c>
      <c r="Z8" s="126" t="str">
        <f t="shared" ref="Z8:Z39" si="0">IF(AA8="-","-",AA8-(0.25*AA8))</f>
        <v>-</v>
      </c>
      <c r="AA8" s="127" t="str">
        <f>IF(Y8="", "-",Y8*'Risk Register'!$C$5)</f>
        <v>-</v>
      </c>
      <c r="AB8" s="127" t="str">
        <f t="shared" ref="AB8:AB39" si="1">IF(AA8="-","-",AA8+(0.25*AA8))</f>
        <v>-</v>
      </c>
      <c r="AC8" s="128">
        <v>4</v>
      </c>
      <c r="AD8" s="129" t="str">
        <f>_xlfn.LET(
    _xlpm.CostSel, S8,
    _xlpm.SchedSel, X8,
    _xlpm.ImpactOrder, {"Minimal (0%-5%)","Minor (5%-10%)","Moderate (10%-25%)","Significant (25%-40%)","Severe (&gt;40%)"},
    IF(_xlpm.CostSel="", IF(_xlpm.SchedSel="", "", _xlpm.SchedSel),
        IF(_xlpm.SchedSel="", _xlpm.CostSel,
            IF(MATCH(_xlpm.CostSel, _xlpm.ImpactOrder, 0) &gt; MATCH(_xlpm.SchedSel, _xlpm.ImpactOrder, 0), _xlpm.CostSel, _xlpm.SchedSel)
        )
    )
)</f>
        <v/>
      </c>
      <c r="AE8" s="44">
        <v>0.15</v>
      </c>
      <c r="AF8" s="94"/>
      <c r="AG8" s="69" t="s">
        <v>586</v>
      </c>
      <c r="AH8" s="70" t="s">
        <v>590</v>
      </c>
      <c r="AI8" s="54"/>
      <c r="AJ8" s="53"/>
      <c r="AK8" s="97"/>
      <c r="AL8" s="41" t="s">
        <v>140</v>
      </c>
      <c r="AM8" s="59" cm="1">
        <f t="array" ref="AM8">IF(AL8="", "",
    _xlfn.IFS(
        AL8="Not Likely (&lt;10%)", 0.05,
        AL8="Low Likelihood (10%-30%)", 0.2,
        AL8="Likely (30%-70%)", 0.5,
        AL8="Highly Likely (70%-90%)", 0.8,
        AL8="Near Certainty (&gt;90%)", 0.95
    )
)</f>
        <v>0.2</v>
      </c>
      <c r="AN8" s="32"/>
      <c r="AO8" s="58" t="str" cm="1">
        <f t="array" ref="AO8">IF(AN8="", "",
    _xlfn.IFS(
        AN8="Minimal (0%-5%)", 0.025,
        AN8="Minor (5%-10%)", 0.075,
        AN8="Moderate (10%-25%)", 0.175,
        AN8="Significant (25%-40%)", 0.325,
        AN8="Severe (&gt;40%)", 0.45
    )
)</f>
        <v/>
      </c>
      <c r="AP8" s="130" t="str">
        <f t="shared" ref="AP8:AP39" si="2">IF(AQ8="-","-",AQ8-(0.25*AQ8))</f>
        <v>-</v>
      </c>
      <c r="AQ8" s="130" t="str">
        <f>IF(AO8="","-",AO8*'Risk Register'!$C$3)</f>
        <v>-</v>
      </c>
      <c r="AR8" s="130" t="str">
        <f t="shared" ref="AR8:AR39" si="3">IF(AQ8="-","-",AQ8+(0.25*AQ8))</f>
        <v>-</v>
      </c>
      <c r="AS8" s="42"/>
      <c r="AT8" s="57" t="str" cm="1">
        <f t="array" ref="AT8">IF(AS8="", "",
    _xlfn.IFS(
        AS8="Minimal (0%-5%)", 0.025,
        AS8="Minor (5%-10%)", 0.075,
        AS8="Moderate (10%-25%)", 0.175,
        AS8="Significant (25%-40%)", 0.325,
        AS8="Severe (&gt;40%)", 0.45
    )
)</f>
        <v/>
      </c>
      <c r="AU8" s="127" t="str">
        <f t="shared" ref="AU8:AU39" si="4">IF(AV8="-","-",AV8-(0.25*AV8))</f>
        <v>-</v>
      </c>
      <c r="AV8" s="131" t="str">
        <f>IF(AT8="","-",AT8*'Risk Register'!$C$5)</f>
        <v>-</v>
      </c>
      <c r="AW8" s="127" t="str">
        <f t="shared" ref="AW8:AW39" si="5">(IF(AV8="-","-",AV8+(0.25*AV8)))</f>
        <v>-</v>
      </c>
      <c r="AX8" s="132">
        <v>1</v>
      </c>
      <c r="AY8" s="113" t="str">
        <f>_xlfn.LET(
    _xlpm.CostSel, AN8,
    _xlpm.SchedSel, AS8,
    _xlpm.ImpactOrder, {"Minimal (0%-5%)","Minor (5%-10%)","Moderate (10%-25%)","Significant (25%-40%)","Severe (&gt;40%)"},
    IF(_xlpm.CostSel="", IF(_xlpm.SchedSel="", "", _xlpm.SchedSel),
        IF(_xlpm.SchedSel="", _xlpm.CostSel,
            IF(MATCH(_xlpm.CostSel, _xlpm.ImpactOrder, 0) &gt; MATCH(_xlpm.SchedSel, _xlpm.ImpactOrder, 0), _xlpm.CostSel, _xlpm.SchedSel)
        )
    )
)</f>
        <v/>
      </c>
      <c r="AZ8" s="128">
        <v>0.06</v>
      </c>
      <c r="BA8" s="100"/>
      <c r="BB8" s="137"/>
      <c r="BC8" s="43"/>
    </row>
    <row r="9" spans="1:55" ht="91" x14ac:dyDescent="0.35">
      <c r="A9" s="31">
        <v>2</v>
      </c>
      <c r="B9" s="31" t="s">
        <v>451</v>
      </c>
      <c r="C9" s="31" t="s">
        <v>159</v>
      </c>
      <c r="D9" s="31" t="s">
        <v>151</v>
      </c>
      <c r="E9" s="31" t="s">
        <v>577</v>
      </c>
      <c r="F9" s="31"/>
      <c r="G9" s="31" t="s">
        <v>148</v>
      </c>
      <c r="H9" s="31"/>
      <c r="I9" s="65" t="s">
        <v>494</v>
      </c>
      <c r="J9" s="66" t="s">
        <v>538</v>
      </c>
      <c r="K9" s="138" t="str">
        <f>Table3[[#This Row],[IF]]&amp;", "&amp;Table3[[#This Row],[THEN]]</f>
        <v>IF logistics issues are encountered by MSTS supporting the subcontractor, THEN the subcontractor may experience delays or downtime costing the project additional cost</v>
      </c>
      <c r="L9" s="31"/>
      <c r="M9" s="31"/>
      <c r="N9" s="55"/>
      <c r="O9" s="55"/>
      <c r="P9" s="92"/>
      <c r="Q9" s="56" t="s">
        <v>139</v>
      </c>
      <c r="R9" s="52" cm="1">
        <f t="array" ref="R9">IF(Q9="", "",
    _xlfn.IFS(
        Q9="Not Likely (&lt;10%)", 0.05,
        Q9="Low Likelihood (10%-30%)", 0.2,
        Q9="Likely (30%-70%)", 0.5,
        Q9="Highly Likely (70%-90%)", 0.8,
        Q9="Near Certainty (&gt;90%)", 0.95
    )
)</f>
        <v>0.5</v>
      </c>
      <c r="S9" s="32"/>
      <c r="T9" s="51"/>
      <c r="U9" s="61"/>
      <c r="V9" s="61"/>
      <c r="W9" s="61"/>
      <c r="X9" s="38"/>
      <c r="Y9" s="57" t="str" cm="1">
        <f t="array" ref="Y9">IF(X9="", "",
    _xlfn.IFS(
        X9="Minimal (0%-5%)", 0.025,
        X9="Minor (5%-10%)", 0.075,
        X9="Moderate (10%-25%)", 0.175,
        X9="Significant (25%-40%)", 0.325,
        X9="Severe (&gt;40%)", 0.45
    )
)</f>
        <v/>
      </c>
      <c r="Z9" s="126" t="str">
        <f t="shared" si="0"/>
        <v>-</v>
      </c>
      <c r="AA9" s="127" t="str">
        <f>IF(Y9="", "-",Y9*'Risk Register'!$C$5)</f>
        <v>-</v>
      </c>
      <c r="AB9" s="127" t="str">
        <f t="shared" si="1"/>
        <v>-</v>
      </c>
      <c r="AC9" s="128">
        <v>4</v>
      </c>
      <c r="AD9" s="129" t="str">
        <f>_xlfn.LET(
    _xlpm.CostSel, S9,
    _xlpm.SchedSel, X9,
    _xlpm.ImpactOrder, {"Minimal (0%-5%)","Minor (5%-10%)","Moderate (10%-25%)","Significant (25%-40%)","Severe (&gt;40%)"},
    IF(_xlpm.CostSel="", IF(_xlpm.SchedSel="", "", _xlpm.SchedSel),
        IF(_xlpm.SchedSel="", _xlpm.CostSel,
            IF(MATCH(_xlpm.CostSel, _xlpm.ImpactOrder, 0) &gt; MATCH(_xlpm.SchedSel, _xlpm.ImpactOrder, 0), _xlpm.CostSel, _xlpm.SchedSel)
        )
    )
)</f>
        <v/>
      </c>
      <c r="AE9" s="44">
        <v>0.12</v>
      </c>
      <c r="AF9" s="94"/>
      <c r="AG9" s="69" t="s">
        <v>587</v>
      </c>
      <c r="AH9" s="70" t="s">
        <v>591</v>
      </c>
      <c r="AI9" s="54"/>
      <c r="AJ9" s="53"/>
      <c r="AK9" s="97"/>
      <c r="AL9" s="41" t="s">
        <v>140</v>
      </c>
      <c r="AM9" s="59" cm="1">
        <f t="array" ref="AM9">IF(AL9="", "",
    _xlfn.IFS(
        AL9="Not Likely (&lt;10%)", 0.05,
        AL9="Low Likelihood (10%-30%)", 0.2,
        AL9="Likely (30%-70%)", 0.5,
        AL9="Highly Likely (70%-90%)", 0.8,
        AL9="Near Certainty (&gt;90%)", 0.95
    )
)</f>
        <v>0.2</v>
      </c>
      <c r="AN9" s="32"/>
      <c r="AO9" s="58" t="str" cm="1">
        <f t="array" ref="AO9">IF(AN9="", "",
    _xlfn.IFS(
        AN9="Minimal (0%-5%)", 0.025,
        AN9="Minor (5%-10%)", 0.075,
        AN9="Moderate (10%-25%)", 0.175,
        AN9="Significant (25%-40%)", 0.325,
        AN9="Severe (&gt;40%)", 0.45
    )
)</f>
        <v/>
      </c>
      <c r="AP9" s="130" t="str">
        <f t="shared" si="2"/>
        <v>-</v>
      </c>
      <c r="AQ9" s="130" t="str">
        <f>IF(AO9="","-",AO9*'Risk Register'!$C$3)</f>
        <v>-</v>
      </c>
      <c r="AR9" s="130" t="str">
        <f t="shared" si="3"/>
        <v>-</v>
      </c>
      <c r="AS9" s="42"/>
      <c r="AT9" s="57" t="str" cm="1">
        <f t="array" ref="AT9">IF(AS9="", "",
    _xlfn.IFS(
        AS9="Minimal (0%-5%)", 0.025,
        AS9="Minor (5%-10%)", 0.075,
        AS9="Moderate (10%-25%)", 0.175,
        AS9="Significant (25%-40%)", 0.325,
        AS9="Severe (&gt;40%)", 0.45
    )
)</f>
        <v/>
      </c>
      <c r="AU9" s="127" t="str">
        <f t="shared" si="4"/>
        <v>-</v>
      </c>
      <c r="AV9" s="131" t="str">
        <f>IF(AT9="","-",AT9*'Risk Register'!$C$5)</f>
        <v>-</v>
      </c>
      <c r="AW9" s="127" t="str">
        <f t="shared" si="5"/>
        <v>-</v>
      </c>
      <c r="AX9" s="132">
        <v>1</v>
      </c>
      <c r="AY9" s="113" t="str">
        <f>_xlfn.LET(
    _xlpm.CostSel, AN9,
    _xlpm.SchedSel, AS9,
    _xlpm.ImpactOrder, {"Minimal (0%-5%)","Minor (5%-10%)","Moderate (10%-25%)","Significant (25%-40%)","Severe (&gt;40%)"},
    IF(_xlpm.CostSel="", IF(_xlpm.SchedSel="", "", _xlpm.SchedSel),
        IF(_xlpm.SchedSel="", _xlpm.CostSel,
            IF(MATCH(_xlpm.CostSel, _xlpm.ImpactOrder, 0) &gt; MATCH(_xlpm.SchedSel, _xlpm.ImpactOrder, 0), _xlpm.CostSel, _xlpm.SchedSel)
        )
    )
)</f>
        <v/>
      </c>
      <c r="AZ9" s="128">
        <v>2.0000000000000004E-2</v>
      </c>
      <c r="BA9" s="100"/>
      <c r="BB9" s="137"/>
      <c r="BC9" s="36"/>
    </row>
    <row r="10" spans="1:55" ht="104" x14ac:dyDescent="0.35">
      <c r="A10" s="34">
        <v>3</v>
      </c>
      <c r="B10" s="31" t="s">
        <v>452</v>
      </c>
      <c r="C10" s="31" t="s">
        <v>159</v>
      </c>
      <c r="D10" s="31" t="s">
        <v>151</v>
      </c>
      <c r="E10" s="31" t="s">
        <v>578</v>
      </c>
      <c r="F10" s="31"/>
      <c r="G10" s="31" t="s">
        <v>148</v>
      </c>
      <c r="H10" s="31"/>
      <c r="I10" s="65" t="s">
        <v>495</v>
      </c>
      <c r="J10" s="66" t="s">
        <v>539</v>
      </c>
      <c r="K10" s="63" t="str">
        <f>Table3[[#This Row],[IF]]&amp;", "&amp;Table3[[#This Row],[THEN]]</f>
        <v>IF preliminary / conceptual technical project requirements are significantly different than the final scope and requirements, THEN project costs will be variable and have a significant amount of uncertainty and schedule delays will occur</v>
      </c>
      <c r="L10" s="31"/>
      <c r="M10" s="31"/>
      <c r="N10" s="55"/>
      <c r="O10" s="55"/>
      <c r="P10" s="92"/>
      <c r="Q10" s="56" t="s">
        <v>139</v>
      </c>
      <c r="R10" s="52" cm="1">
        <f t="array" ref="R10">IF(Q10="", "",
    _xlfn.IFS(
        Q10="Not Likely (&lt;10%)", 0.05,
        Q10="Low Likelihood (10%-30%)", 0.2,
        Q10="Likely (30%-70%)", 0.5,
        Q10="Highly Likely (70%-90%)", 0.8,
        Q10="Near Certainty (&gt;90%)", 0.95
    )
)</f>
        <v>0.5</v>
      </c>
      <c r="S10" s="32"/>
      <c r="T10" s="51"/>
      <c r="U10" s="61"/>
      <c r="V10" s="61"/>
      <c r="W10" s="61"/>
      <c r="X10" s="38"/>
      <c r="Y10" s="57" t="str" cm="1">
        <f t="array" ref="Y10">IF(X10="", "",
    _xlfn.IFS(
        X10="Minimal (0%-5%)", 0.025,
        X10="Minor (5%-10%)", 0.075,
        X10="Moderate (10%-25%)", 0.175,
        X10="Significant (25%-40%)", 0.325,
        X10="Severe (&gt;40%)", 0.45
    )
)</f>
        <v/>
      </c>
      <c r="Z10" s="126" t="str">
        <f t="shared" si="0"/>
        <v>-</v>
      </c>
      <c r="AA10" s="127" t="str">
        <f>IF(Y10="", "-",Y10*'Risk Register'!$C$5)</f>
        <v>-</v>
      </c>
      <c r="AB10" s="127" t="str">
        <f t="shared" si="1"/>
        <v>-</v>
      </c>
      <c r="AC10" s="128">
        <v>4</v>
      </c>
      <c r="AD10" s="129" t="str">
        <f>_xlfn.LET(
    _xlpm.CostSel, S10,
    _xlpm.SchedSel, X10,
    _xlpm.ImpactOrder, {"Minimal (0%-5%)","Minor (5%-10%)","Moderate (10%-25%)","Significant (25%-40%)","Severe (&gt;40%)"},
    IF(_xlpm.CostSel="", IF(_xlpm.SchedSel="", "", _xlpm.SchedSel),
        IF(_xlpm.SchedSel="", _xlpm.CostSel,
            IF(MATCH(_xlpm.CostSel, _xlpm.ImpactOrder, 0) &gt; MATCH(_xlpm.SchedSel, _xlpm.ImpactOrder, 0), _xlpm.CostSel, _xlpm.SchedSel)
        )
    )
)</f>
        <v/>
      </c>
      <c r="AE10" s="44">
        <v>0.42</v>
      </c>
      <c r="AF10" s="94"/>
      <c r="AG10" s="69" t="s">
        <v>588</v>
      </c>
      <c r="AH10" s="70" t="s">
        <v>592</v>
      </c>
      <c r="AI10" s="54"/>
      <c r="AJ10" s="53"/>
      <c r="AK10" s="97"/>
      <c r="AL10" s="41" t="s">
        <v>139</v>
      </c>
      <c r="AM10" s="59" cm="1">
        <f t="array" ref="AM10">IF(AL10="", "",
    _xlfn.IFS(
        AL10="Not Likely (&lt;10%)", 0.05,
        AL10="Low Likelihood (10%-30%)", 0.2,
        AL10="Likely (30%-70%)", 0.5,
        AL10="Highly Likely (70%-90%)", 0.8,
        AL10="Near Certainty (&gt;90%)", 0.95
    )
)</f>
        <v>0.5</v>
      </c>
      <c r="AN10" s="32"/>
      <c r="AO10" s="58" t="str" cm="1">
        <f t="array" ref="AO10">IF(AN10="", "",
    _xlfn.IFS(
        AN10="Minimal (0%-5%)", 0.025,
        AN10="Minor (5%-10%)", 0.075,
        AN10="Moderate (10%-25%)", 0.175,
        AN10="Significant (25%-40%)", 0.325,
        AN10="Severe (&gt;40%)", 0.45
    )
)</f>
        <v/>
      </c>
      <c r="AP10" s="130" t="str">
        <f t="shared" si="2"/>
        <v>-</v>
      </c>
      <c r="AQ10" s="130" t="str">
        <f>IF(AO10="","-",AO10*'Risk Register'!$C$3)</f>
        <v>-</v>
      </c>
      <c r="AR10" s="130" t="str">
        <f t="shared" si="3"/>
        <v>-</v>
      </c>
      <c r="AS10" s="42"/>
      <c r="AT10" s="57" t="str" cm="1">
        <f t="array" ref="AT10">IF(AS10="", "",
    _xlfn.IFS(
        AS10="Minimal (0%-5%)", 0.025,
        AS10="Minor (5%-10%)", 0.075,
        AS10="Moderate (10%-25%)", 0.175,
        AS10="Significant (25%-40%)", 0.325,
        AS10="Severe (&gt;40%)", 0.45
    )
)</f>
        <v/>
      </c>
      <c r="AU10" s="127" t="str">
        <f t="shared" si="4"/>
        <v>-</v>
      </c>
      <c r="AV10" s="131" t="str">
        <f>IF(AT10="","-",AT10*'Risk Register'!$C$5)</f>
        <v>-</v>
      </c>
      <c r="AW10" s="127" t="str">
        <f t="shared" si="5"/>
        <v>-</v>
      </c>
      <c r="AX10" s="132">
        <v>1</v>
      </c>
      <c r="AY10" s="113" t="str">
        <f>_xlfn.LET(
    _xlpm.CostSel, AN10,
    _xlpm.SchedSel, AS10,
    _xlpm.ImpactOrder, {"Minimal (0%-5%)","Minor (5%-10%)","Moderate (10%-25%)","Significant (25%-40%)","Severe (&gt;40%)"},
    IF(_xlpm.CostSel="", IF(_xlpm.SchedSel="", "", _xlpm.SchedSel),
        IF(_xlpm.SchedSel="", _xlpm.CostSel,
            IF(MATCH(_xlpm.CostSel, _xlpm.ImpactOrder, 0) &gt; MATCH(_xlpm.SchedSel, _xlpm.ImpactOrder, 0), _xlpm.CostSel, _xlpm.SchedSel)
        )
    )
)</f>
        <v/>
      </c>
      <c r="AZ10" s="128">
        <v>0.2</v>
      </c>
      <c r="BA10" s="100"/>
      <c r="BB10" s="137"/>
      <c r="BC10" s="36"/>
    </row>
    <row r="11" spans="1:55" ht="117" x14ac:dyDescent="0.35">
      <c r="A11" s="34">
        <v>4</v>
      </c>
      <c r="B11" s="31" t="s">
        <v>453</v>
      </c>
      <c r="C11" s="31" t="s">
        <v>159</v>
      </c>
      <c r="D11" s="31" t="s">
        <v>151</v>
      </c>
      <c r="E11" s="31" t="s">
        <v>579</v>
      </c>
      <c r="F11" s="31"/>
      <c r="G11" s="31" t="s">
        <v>148</v>
      </c>
      <c r="H11" s="31"/>
      <c r="I11" s="65" t="s">
        <v>496</v>
      </c>
      <c r="J11" s="66" t="s">
        <v>540</v>
      </c>
      <c r="K11" s="63" t="str">
        <f>Table3[[#This Row],[IF]]&amp;", "&amp;Table3[[#This Row],[THEN]]</f>
        <v xml:space="preserve">IF MSTS does not have the needed technical requirements and decisions from the customer to met current project planning processes, THEN, project schedules can be delayed, cost estimates may not be accurate or variable, and/or significant risk acceptance maybe required, </v>
      </c>
      <c r="L11" s="31"/>
      <c r="M11" s="31"/>
      <c r="N11" s="55"/>
      <c r="O11" s="55"/>
      <c r="P11" s="92"/>
      <c r="Q11" s="56" t="s">
        <v>138</v>
      </c>
      <c r="R11" s="52" cm="1">
        <f t="array" ref="R11">IF(Q11="", "",
    _xlfn.IFS(
        Q11="Not Likely (&lt;10%)", 0.05,
        Q11="Low Likelihood (10%-30%)", 0.2,
        Q11="Likely (30%-70%)", 0.5,
        Q11="Highly Likely (70%-90%)", 0.8,
        Q11="Near Certainty (&gt;90%)", 0.95
    )
)</f>
        <v>0.8</v>
      </c>
      <c r="S11" s="32"/>
      <c r="T11" s="51" t="str" cm="1">
        <f t="array" ref="T11">IF(S11="", "",
    _xlfn.IFS(
        S11="Minimal (0%-5%)", 0.025,
        S11="Minor (5%-10%)", 0.075,
        S11="Moderate (10%-25%)", 0.175,
        S11="Significant (25%-40%)", 0.325,
        S11="Severe (&gt;40%)", 0.45
    )
)</f>
        <v/>
      </c>
      <c r="U11" s="62" t="str">
        <f t="shared" ref="U11:U39" si="6">IF(V11="-","-",V11-(0.25*V11))</f>
        <v>-</v>
      </c>
      <c r="V11" s="62" t="str">
        <f>IF(T11="","-",T11*'Risk Register'!$C$3)</f>
        <v>-</v>
      </c>
      <c r="W11" s="62" t="str">
        <f t="shared" ref="W11:W39" si="7">IF(V11="-","-",V11+(0.25*V11))</f>
        <v>-</v>
      </c>
      <c r="X11" s="42"/>
      <c r="Y11" s="57" t="str" cm="1">
        <f t="array" ref="Y11">IF(X11="", "",
    _xlfn.IFS(
        X11="Minimal (0%-5%)", 0.025,
        X11="Minor (5%-10%)", 0.075,
        X11="Moderate (10%-25%)", 0.175,
        X11="Significant (25%-40%)", 0.325,
        X11="Severe (&gt;40%)", 0.45
    )
)</f>
        <v/>
      </c>
      <c r="Z11" s="126" t="str">
        <f t="shared" si="0"/>
        <v>-</v>
      </c>
      <c r="AA11" s="127" t="str">
        <f>IF(Y11="", "-",Y11*'Risk Register'!$C$5)</f>
        <v>-</v>
      </c>
      <c r="AB11" s="127" t="str">
        <f t="shared" si="1"/>
        <v>-</v>
      </c>
      <c r="AC11" s="128">
        <v>6</v>
      </c>
      <c r="AD11" s="129" t="str">
        <f>_xlfn.LET(
    _xlpm.CostSel, S11,
    _xlpm.SchedSel, X11,
    _xlpm.ImpactOrder, {"Minimal (0%-5%)","Minor (5%-10%)","Moderate (10%-25%)","Significant (25%-40%)","Severe (&gt;40%)"},
    IF(_xlpm.CostSel="", IF(_xlpm.SchedSel="", "", _xlpm.SchedSel),
        IF(_xlpm.SchedSel="", _xlpm.CostSel,
            IF(MATCH(_xlpm.CostSel, _xlpm.ImpactOrder, 0) &gt; MATCH(_xlpm.SchedSel, _xlpm.ImpactOrder, 0), _xlpm.CostSel, _xlpm.SchedSel)
        )
    )
)</f>
        <v/>
      </c>
      <c r="AE11" s="44">
        <v>0.48999999999999994</v>
      </c>
      <c r="AF11" s="94"/>
      <c r="AG11" s="69" t="s">
        <v>588</v>
      </c>
      <c r="AH11" s="70" t="s">
        <v>593</v>
      </c>
      <c r="AI11" s="54"/>
      <c r="AJ11" s="53"/>
      <c r="AK11" s="97"/>
      <c r="AL11" s="41" t="s">
        <v>139</v>
      </c>
      <c r="AM11" s="59" cm="1">
        <f t="array" ref="AM11">IF(AL11="", "",
    _xlfn.IFS(
        AL11="Not Likely (&lt;10%)", 0.05,
        AL11="Low Likelihood (10%-30%)", 0.2,
        AL11="Likely (30%-70%)", 0.5,
        AL11="Highly Likely (70%-90%)", 0.8,
        AL11="Near Certainty (&gt;90%)", 0.95
    )
)</f>
        <v>0.5</v>
      </c>
      <c r="AN11" s="32"/>
      <c r="AO11" s="58" t="str" cm="1">
        <f t="array" ref="AO11">IF(AN11="", "",
    _xlfn.IFS(
        AN11="Minimal (0%-5%)", 0.025,
        AN11="Minor (5%-10%)", 0.075,
        AN11="Moderate (10%-25%)", 0.175,
        AN11="Significant (25%-40%)", 0.325,
        AN11="Severe (&gt;40%)", 0.45
    )
)</f>
        <v/>
      </c>
      <c r="AP11" s="130" t="str">
        <f t="shared" si="2"/>
        <v>-</v>
      </c>
      <c r="AQ11" s="130" t="str">
        <f>IF(AO11="","-",AO11*'Risk Register'!$C$3)</f>
        <v>-</v>
      </c>
      <c r="AR11" s="130" t="str">
        <f t="shared" si="3"/>
        <v>-</v>
      </c>
      <c r="AS11" s="42"/>
      <c r="AT11" s="57" t="str" cm="1">
        <f t="array" ref="AT11">IF(AS11="", "",
    _xlfn.IFS(
        AS11="Minimal (0%-5%)", 0.025,
        AS11="Minor (5%-10%)", 0.075,
        AS11="Moderate (10%-25%)", 0.175,
        AS11="Significant (25%-40%)", 0.325,
        AS11="Severe (&gt;40%)", 0.45
    )
)</f>
        <v/>
      </c>
      <c r="AU11" s="127" t="str">
        <f t="shared" si="4"/>
        <v>-</v>
      </c>
      <c r="AV11" s="131" t="str">
        <f>IF(AT11="","-",AT11*'Risk Register'!$C$5)</f>
        <v>-</v>
      </c>
      <c r="AW11" s="127" t="str">
        <f t="shared" si="5"/>
        <v>-</v>
      </c>
      <c r="AX11" s="132">
        <v>1</v>
      </c>
      <c r="AY11" s="114" t="str">
        <f>_xlfn.LET(
    _xlpm.CostSel, AN11,
    _xlpm.SchedSel, AS11,
    _xlpm.ImpactOrder, {"Minimal (0%-5%)","Minor (5%-10%)","Moderate (10%-25%)","Significant (25%-40%)","Severe (&gt;40%)"},
    IF(_xlpm.CostSel="", IF(_xlpm.SchedSel="", "", _xlpm.SchedSel),
        IF(_xlpm.SchedSel="", _xlpm.CostSel,
            IF(MATCH(_xlpm.CostSel, _xlpm.ImpactOrder, 0) &gt; MATCH(_xlpm.SchedSel, _xlpm.ImpactOrder, 0), _xlpm.CostSel, _xlpm.SchedSel)
        )
    )
)</f>
        <v/>
      </c>
      <c r="AZ11" s="128">
        <v>0.3</v>
      </c>
      <c r="BA11" s="100"/>
      <c r="BB11" s="137"/>
      <c r="BC11" s="43"/>
    </row>
    <row r="12" spans="1:55" ht="104" x14ac:dyDescent="0.35">
      <c r="A12" s="34">
        <v>5</v>
      </c>
      <c r="B12" s="35" t="s">
        <v>454</v>
      </c>
      <c r="C12" s="31" t="s">
        <v>159</v>
      </c>
      <c r="D12" s="35" t="s">
        <v>151</v>
      </c>
      <c r="E12" s="35" t="s">
        <v>576</v>
      </c>
      <c r="F12" s="35"/>
      <c r="G12" s="31" t="s">
        <v>148</v>
      </c>
      <c r="H12" s="35"/>
      <c r="I12" s="67" t="s">
        <v>497</v>
      </c>
      <c r="J12" s="68" t="s">
        <v>541</v>
      </c>
      <c r="K12" s="64" t="str">
        <f>Table3[[#This Row],[IF]]&amp;", "&amp;Table3[[#This Row],[THEN]]</f>
        <v>IF dedicated technical resources (e.g. design, procurement, etc.) are not available to award the subcontract,, THEN the project may not complete specific activities or deliverables on schedule leading to schedule delays and cost impacts.</v>
      </c>
      <c r="L12" s="35"/>
      <c r="M12" s="35"/>
      <c r="N12" s="55"/>
      <c r="O12" s="55"/>
      <c r="P12" s="92"/>
      <c r="Q12" s="56" t="s">
        <v>139</v>
      </c>
      <c r="R12" s="52" cm="1">
        <f t="array" ref="R12">IF(Q12="", "",
    _xlfn.IFS(
        Q12="Not Likely (&lt;10%)", 0.05,
        Q12="Low Likelihood (10%-30%)", 0.2,
        Q12="Likely (30%-70%)", 0.5,
        Q12="Highly Likely (70%-90%)", 0.8,
        Q12="Near Certainty (&gt;90%)", 0.95
    )
)</f>
        <v>0.5</v>
      </c>
      <c r="S12" s="32"/>
      <c r="T12" s="51" t="str" cm="1">
        <f t="array" ref="T12">IF(S12="", "",
    _xlfn.IFS(
        S12="Minimal (0%-5%)", 0.025,
        S12="Minor (5%-10%)", 0.075,
        S12="Moderate (10%-25%)", 0.175,
        S12="Significant (25%-40%)", 0.325,
        S12="Severe (&gt;40%)", 0.45
    )
)</f>
        <v/>
      </c>
      <c r="U12" s="62" t="str">
        <f t="shared" si="6"/>
        <v>-</v>
      </c>
      <c r="V12" s="62" t="str">
        <f>IF(T12="","-",T12*'Risk Register'!$C$3)</f>
        <v>-</v>
      </c>
      <c r="W12" s="62" t="str">
        <f t="shared" si="7"/>
        <v>-</v>
      </c>
      <c r="X12" s="42"/>
      <c r="Y12" s="57" t="str" cm="1">
        <f t="array" ref="Y12">IF(X12="", "",
    _xlfn.IFS(
        X12="Minimal (0%-5%)", 0.025,
        X12="Minor (5%-10%)", 0.075,
        X12="Moderate (10%-25%)", 0.175,
        X12="Significant (25%-40%)", 0.325,
        X12="Severe (&gt;40%)", 0.45
    )
)</f>
        <v/>
      </c>
      <c r="Z12" s="126" t="str">
        <f t="shared" si="0"/>
        <v>-</v>
      </c>
      <c r="AA12" s="127" t="str">
        <f>IF(Y12="", "-",Y12*'Risk Register'!$C$5)</f>
        <v>-</v>
      </c>
      <c r="AB12" s="127" t="str">
        <f t="shared" si="1"/>
        <v>-</v>
      </c>
      <c r="AC12" s="128">
        <v>4</v>
      </c>
      <c r="AD12" s="129" t="str">
        <f>_xlfn.LET(
    _xlpm.CostSel, S12,
    _xlpm.SchedSel, X12,
    _xlpm.ImpactOrder, {"Minimal (0%-5%)","Minor (5%-10%)","Moderate (10%-25%)","Significant (25%-40%)","Severe (&gt;40%)"},
    IF(_xlpm.CostSel="", IF(_xlpm.SchedSel="", "", _xlpm.SchedSel),
        IF(_xlpm.SchedSel="", _xlpm.CostSel,
            IF(MATCH(_xlpm.CostSel, _xlpm.ImpactOrder, 0) &gt; MATCH(_xlpm.SchedSel, _xlpm.ImpactOrder, 0), _xlpm.CostSel, _xlpm.SchedSel)
        )
    )
)</f>
        <v/>
      </c>
      <c r="AE12" s="44">
        <v>0.3</v>
      </c>
      <c r="AF12" s="94"/>
      <c r="AG12" s="69" t="s">
        <v>588</v>
      </c>
      <c r="AH12" s="70" t="s">
        <v>594</v>
      </c>
      <c r="AI12" s="54"/>
      <c r="AJ12" s="53"/>
      <c r="AK12" s="97"/>
      <c r="AL12" s="41" t="s">
        <v>140</v>
      </c>
      <c r="AM12" s="59" cm="1">
        <f t="array" ref="AM12">IF(AL12="", "",
    _xlfn.IFS(
        AL12="Not Likely (&lt;10%)", 0.05,
        AL12="Low Likelihood (10%-30%)", 0.2,
        AL12="Likely (30%-70%)", 0.5,
        AL12="Highly Likely (70%-90%)", 0.8,
        AL12="Near Certainty (&gt;90%)", 0.95
    )
)</f>
        <v>0.2</v>
      </c>
      <c r="AN12" s="32"/>
      <c r="AO12" s="58" t="str" cm="1">
        <f t="array" ref="AO12">IF(AN12="", "",
    _xlfn.IFS(
        AN12="Minimal (0%-5%)", 0.025,
        AN12="Minor (5%-10%)", 0.075,
        AN12="Moderate (10%-25%)", 0.175,
        AN12="Significant (25%-40%)", 0.325,
        AN12="Severe (&gt;40%)", 0.45
    )
)</f>
        <v/>
      </c>
      <c r="AP12" s="130" t="str">
        <f t="shared" si="2"/>
        <v>-</v>
      </c>
      <c r="AQ12" s="130" t="str">
        <f>IF(AO12="","-",AO12*'Risk Register'!$C$3)</f>
        <v>-</v>
      </c>
      <c r="AR12" s="130" t="str">
        <f t="shared" si="3"/>
        <v>-</v>
      </c>
      <c r="AS12" s="42"/>
      <c r="AT12" s="57" t="str" cm="1">
        <f t="array" ref="AT12">IF(AS12="", "",
    _xlfn.IFS(
        AS12="Minimal (0%-5%)", 0.025,
        AS12="Minor (5%-10%)", 0.075,
        AS12="Moderate (10%-25%)", 0.175,
        AS12="Significant (25%-40%)", 0.325,
        AS12="Severe (&gt;40%)", 0.45
    )
)</f>
        <v/>
      </c>
      <c r="AU12" s="127" t="str">
        <f t="shared" si="4"/>
        <v>-</v>
      </c>
      <c r="AV12" s="131" t="str">
        <f>IF(AT12="","-",AT12*'Risk Register'!$C$5)</f>
        <v>-</v>
      </c>
      <c r="AW12" s="127" t="str">
        <f t="shared" si="5"/>
        <v>-</v>
      </c>
      <c r="AX12" s="132">
        <v>1</v>
      </c>
      <c r="AY12" s="114" t="str">
        <f>_xlfn.LET(
    _xlpm.CostSel, AN12,
    _xlpm.SchedSel, AS12,
    _xlpm.ImpactOrder, {"Minimal (0%-5%)","Minor (5%-10%)","Moderate (10%-25%)","Significant (25%-40%)","Severe (&gt;40%)"},
    IF(_xlpm.CostSel="", IF(_xlpm.SchedSel="", "", _xlpm.SchedSel),
        IF(_xlpm.SchedSel="", _xlpm.CostSel,
            IF(MATCH(_xlpm.CostSel, _xlpm.ImpactOrder, 0) &gt; MATCH(_xlpm.SchedSel, _xlpm.ImpactOrder, 0), _xlpm.CostSel, _xlpm.SchedSel)
        )
    )
)</f>
        <v/>
      </c>
      <c r="AZ12" s="128">
        <v>0.06</v>
      </c>
      <c r="BA12" s="100"/>
      <c r="BB12" s="137"/>
      <c r="BC12" s="43"/>
    </row>
    <row r="13" spans="1:55" ht="104" x14ac:dyDescent="0.35">
      <c r="A13" s="34">
        <v>6</v>
      </c>
      <c r="B13" s="35" t="s">
        <v>455</v>
      </c>
      <c r="C13" s="31" t="s">
        <v>159</v>
      </c>
      <c r="D13" s="35" t="s">
        <v>151</v>
      </c>
      <c r="E13" s="35" t="s">
        <v>579</v>
      </c>
      <c r="F13" s="35"/>
      <c r="G13" s="31" t="s">
        <v>148</v>
      </c>
      <c r="H13" s="35"/>
      <c r="I13" s="67" t="s">
        <v>498</v>
      </c>
      <c r="J13" s="68" t="s">
        <v>542</v>
      </c>
      <c r="K13" s="64" t="str">
        <f>Table3[[#This Row],[IF]]&amp;", "&amp;Table3[[#This Row],[THEN]]</f>
        <v>IF projects with higher or competing priorities occur concurrently with this project and require the same resources, THEN the resources may not be available to support the project schedule, resulting in cost impacts and schedule delays.</v>
      </c>
      <c r="L13" s="35"/>
      <c r="M13" s="35"/>
      <c r="N13" s="55"/>
      <c r="O13" s="55"/>
      <c r="P13" s="92"/>
      <c r="Q13" s="56" t="s">
        <v>139</v>
      </c>
      <c r="R13" s="52" cm="1">
        <f t="array" ref="R13">IF(Q13="", "",
    _xlfn.IFS(
        Q13="Not Likely (&lt;10%)", 0.05,
        Q13="Low Likelihood (10%-30%)", 0.2,
        Q13="Likely (30%-70%)", 0.5,
        Q13="Highly Likely (70%-90%)", 0.8,
        Q13="Near Certainty (&gt;90%)", 0.95
    )
)</f>
        <v>0.5</v>
      </c>
      <c r="S13" s="32"/>
      <c r="T13" s="51" t="str" cm="1">
        <f t="array" ref="T13">IF(S13="", "",
    _xlfn.IFS(
        S13="Minimal (0%-5%)", 0.025,
        S13="Minor (5%-10%)", 0.075,
        S13="Moderate (10%-25%)", 0.175,
        S13="Significant (25%-40%)", 0.325,
        S13="Severe (&gt;40%)", 0.45
    )
)</f>
        <v/>
      </c>
      <c r="U13" s="62" t="str">
        <f t="shared" si="6"/>
        <v>-</v>
      </c>
      <c r="V13" s="62" t="str">
        <f>IF(T13="","-",T13*'Risk Register'!$C$3)</f>
        <v>-</v>
      </c>
      <c r="W13" s="62" t="str">
        <f t="shared" si="7"/>
        <v>-</v>
      </c>
      <c r="X13" s="42"/>
      <c r="Y13" s="57" t="str" cm="1">
        <f t="array" ref="Y13">IF(X13="", "",
    _xlfn.IFS(
        X13="Minimal (0%-5%)", 0.025,
        X13="Minor (5%-10%)", 0.075,
        X13="Moderate (10%-25%)", 0.175,
        X13="Significant (25%-40%)", 0.325,
        X13="Severe (&gt;40%)", 0.45
    )
)</f>
        <v/>
      </c>
      <c r="Z13" s="126" t="str">
        <f t="shared" si="0"/>
        <v>-</v>
      </c>
      <c r="AA13" s="127" t="str">
        <f>IF(Y13="", "-",Y13*'Risk Register'!$C$5)</f>
        <v>-</v>
      </c>
      <c r="AB13" s="127" t="str">
        <f t="shared" si="1"/>
        <v>-</v>
      </c>
      <c r="AC13" s="128">
        <v>6</v>
      </c>
      <c r="AD13" s="129" t="str">
        <f>_xlfn.LET(
    _xlpm.CostSel, S13,
    _xlpm.SchedSel, X13,
    _xlpm.ImpactOrder, {"Minimal (0%-5%)","Minor (5%-10%)","Moderate (10%-25%)","Significant (25%-40%)","Severe (&gt;40%)"},
    IF(_xlpm.CostSel="", IF(_xlpm.SchedSel="", "", _xlpm.SchedSel),
        IF(_xlpm.SchedSel="", _xlpm.CostSel,
            IF(MATCH(_xlpm.CostSel, _xlpm.ImpactOrder, 0) &gt; MATCH(_xlpm.SchedSel, _xlpm.ImpactOrder, 0), _xlpm.CostSel, _xlpm.SchedSel)
        )
    )
)</f>
        <v/>
      </c>
      <c r="AE13" s="44">
        <v>0.36</v>
      </c>
      <c r="AF13" s="94"/>
      <c r="AG13" s="69" t="s">
        <v>586</v>
      </c>
      <c r="AH13" s="70" t="s">
        <v>595</v>
      </c>
      <c r="AI13" s="54"/>
      <c r="AJ13" s="53"/>
      <c r="AK13" s="97"/>
      <c r="AL13" s="41" t="s">
        <v>140</v>
      </c>
      <c r="AM13" s="59" cm="1">
        <f t="array" ref="AM13">IF(AL13="", "",
    _xlfn.IFS(
        AL13="Not Likely (&lt;10%)", 0.05,
        AL13="Low Likelihood (10%-30%)", 0.2,
        AL13="Likely (30%-70%)", 0.5,
        AL13="Highly Likely (70%-90%)", 0.8,
        AL13="Near Certainty (&gt;90%)", 0.95
    )
)</f>
        <v>0.2</v>
      </c>
      <c r="AN13" s="32"/>
      <c r="AO13" s="58" t="str" cm="1">
        <f t="array" ref="AO13">IF(AN13="", "",
    _xlfn.IFS(
        AN13="Minimal (0%-5%)", 0.025,
        AN13="Minor (5%-10%)", 0.075,
        AN13="Moderate (10%-25%)", 0.175,
        AN13="Significant (25%-40%)", 0.325,
        AN13="Severe (&gt;40%)", 0.45
    )
)</f>
        <v/>
      </c>
      <c r="AP13" s="130" t="str">
        <f t="shared" si="2"/>
        <v>-</v>
      </c>
      <c r="AQ13" s="130" t="str">
        <f>IF(AO13="","-",AO13*'Risk Register'!$C$3)</f>
        <v>-</v>
      </c>
      <c r="AR13" s="130" t="str">
        <f t="shared" si="3"/>
        <v>-</v>
      </c>
      <c r="AS13" s="42"/>
      <c r="AT13" s="57" t="str" cm="1">
        <f t="array" ref="AT13">IF(AS13="", "",
    _xlfn.IFS(
        AS13="Minimal (0%-5%)", 0.025,
        AS13="Minor (5%-10%)", 0.075,
        AS13="Moderate (10%-25%)", 0.175,
        AS13="Significant (25%-40%)", 0.325,
        AS13="Severe (&gt;40%)", 0.45
    )
)</f>
        <v/>
      </c>
      <c r="AU13" s="127" t="str">
        <f t="shared" si="4"/>
        <v>-</v>
      </c>
      <c r="AV13" s="131" t="str">
        <f>IF(AT13="","-",AT13*'Risk Register'!$C$5)</f>
        <v>-</v>
      </c>
      <c r="AW13" s="127" t="str">
        <f t="shared" si="5"/>
        <v>-</v>
      </c>
      <c r="AX13" s="132">
        <v>4</v>
      </c>
      <c r="AY13" s="114" t="str">
        <f>_xlfn.LET(
    _xlpm.CostSel, AN13,
    _xlpm.SchedSel, AS13,
    _xlpm.ImpactOrder, {"Minimal (0%-5%)","Minor (5%-10%)","Moderate (10%-25%)","Significant (25%-40%)","Severe (&gt;40%)"},
    IF(_xlpm.CostSel="", IF(_xlpm.SchedSel="", "", _xlpm.SchedSel),
        IF(_xlpm.SchedSel="", _xlpm.CostSel,
            IF(MATCH(_xlpm.CostSel, _xlpm.ImpactOrder, 0) &gt; MATCH(_xlpm.SchedSel, _xlpm.ImpactOrder, 0), _xlpm.CostSel, _xlpm.SchedSel)
        )
    )
)</f>
        <v/>
      </c>
      <c r="AZ13" s="128">
        <v>8.0000000000000016E-2</v>
      </c>
      <c r="BA13" s="100"/>
      <c r="BB13" s="137"/>
      <c r="BC13" s="43"/>
    </row>
    <row r="14" spans="1:55" ht="91" x14ac:dyDescent="0.35">
      <c r="A14" s="34">
        <v>7</v>
      </c>
      <c r="B14" s="35" t="s">
        <v>456</v>
      </c>
      <c r="C14" s="31" t="s">
        <v>159</v>
      </c>
      <c r="D14" s="35" t="s">
        <v>151</v>
      </c>
      <c r="E14" s="35" t="s">
        <v>576</v>
      </c>
      <c r="F14" s="35"/>
      <c r="G14" s="31" t="s">
        <v>148</v>
      </c>
      <c r="H14" s="35"/>
      <c r="I14" s="67" t="s">
        <v>499</v>
      </c>
      <c r="J14" s="68" t="s">
        <v>543</v>
      </c>
      <c r="K14" s="64" t="str">
        <f>Table3[[#This Row],[IF]]&amp;", "&amp;Table3[[#This Row],[THEN]]</f>
        <v>IF stakeholders do not accept or are not satisfied with planned values, scope, and locations, THEN scope, cost, and schedule delays may occur until concerns are resolved or additional risk acceptance may be required.</v>
      </c>
      <c r="L14" s="35"/>
      <c r="M14" s="35"/>
      <c r="N14" s="55"/>
      <c r="O14" s="55"/>
      <c r="P14" s="92"/>
      <c r="Q14" s="56" t="s">
        <v>139</v>
      </c>
      <c r="R14" s="52" cm="1">
        <f t="array" ref="R14">IF(Q14="", "",
    _xlfn.IFS(
        Q14="Not Likely (&lt;10%)", 0.05,
        Q14="Low Likelihood (10%-30%)", 0.2,
        Q14="Likely (30%-70%)", 0.5,
        Q14="Highly Likely (70%-90%)", 0.8,
        Q14="Near Certainty (&gt;90%)", 0.95
    )
)</f>
        <v>0.5</v>
      </c>
      <c r="S14" s="32"/>
      <c r="T14" s="51" t="str" cm="1">
        <f t="array" ref="T14">IF(S14="", "",
    _xlfn.IFS(
        S14="Minimal (0%-5%)", 0.025,
        S14="Minor (5%-10%)", 0.075,
        S14="Moderate (10%-25%)", 0.175,
        S14="Significant (25%-40%)", 0.325,
        S14="Severe (&gt;40%)", 0.45
    )
)</f>
        <v/>
      </c>
      <c r="U14" s="62" t="str">
        <f t="shared" si="6"/>
        <v>-</v>
      </c>
      <c r="V14" s="62" t="str">
        <f>IF(T14="","-",T14*'Risk Register'!$C$3)</f>
        <v>-</v>
      </c>
      <c r="W14" s="62" t="str">
        <f t="shared" si="7"/>
        <v>-</v>
      </c>
      <c r="X14" s="42"/>
      <c r="Y14" s="57" t="str" cm="1">
        <f t="array" ref="Y14">IF(X14="", "",
    _xlfn.IFS(
        X14="Minimal (0%-5%)", 0.025,
        X14="Minor (5%-10%)", 0.075,
        X14="Moderate (10%-25%)", 0.175,
        X14="Significant (25%-40%)", 0.325,
        X14="Severe (&gt;40%)", 0.45
    )
)</f>
        <v/>
      </c>
      <c r="Z14" s="126" t="str">
        <f t="shared" si="0"/>
        <v>-</v>
      </c>
      <c r="AA14" s="127" t="str">
        <f>IF(Y14="", "-",Y14*'Risk Register'!$C$5)</f>
        <v>-</v>
      </c>
      <c r="AB14" s="127" t="str">
        <f t="shared" si="1"/>
        <v>-</v>
      </c>
      <c r="AC14" s="128">
        <v>6</v>
      </c>
      <c r="AD14" s="129" t="str">
        <f>_xlfn.LET(
    _xlpm.CostSel, S14,
    _xlpm.SchedSel, X14,
    _xlpm.ImpactOrder, {"Minimal (0%-5%)","Minor (5%-10%)","Moderate (10%-25%)","Significant (25%-40%)","Severe (&gt;40%)"},
    IF(_xlpm.CostSel="", IF(_xlpm.SchedSel="", "", _xlpm.SchedSel),
        IF(_xlpm.SchedSel="", _xlpm.CostSel,
            IF(MATCH(_xlpm.CostSel, _xlpm.ImpactOrder, 0) &gt; MATCH(_xlpm.SchedSel, _xlpm.ImpactOrder, 0), _xlpm.CostSel, _xlpm.SchedSel)
        )
    )
)</f>
        <v/>
      </c>
      <c r="AE14" s="44">
        <v>0.24</v>
      </c>
      <c r="AF14" s="94"/>
      <c r="AG14" s="69" t="s">
        <v>589</v>
      </c>
      <c r="AH14" s="70" t="s">
        <v>596</v>
      </c>
      <c r="AI14" s="54"/>
      <c r="AJ14" s="53"/>
      <c r="AK14" s="97"/>
      <c r="AL14" s="41" t="s">
        <v>139</v>
      </c>
      <c r="AM14" s="59" cm="1">
        <f t="array" ref="AM14">IF(AL14="", "",
    _xlfn.IFS(
        AL14="Not Likely (&lt;10%)", 0.05,
        AL14="Low Likelihood (10%-30%)", 0.2,
        AL14="Likely (30%-70%)", 0.5,
        AL14="Highly Likely (70%-90%)", 0.8,
        AL14="Near Certainty (&gt;90%)", 0.95
    )
)</f>
        <v>0.5</v>
      </c>
      <c r="AN14" s="32"/>
      <c r="AO14" s="58" t="str" cm="1">
        <f t="array" ref="AO14">IF(AN14="", "",
    _xlfn.IFS(
        AN14="Minimal (0%-5%)", 0.025,
        AN14="Minor (5%-10%)", 0.075,
        AN14="Moderate (10%-25%)", 0.175,
        AN14="Significant (25%-40%)", 0.325,
        AN14="Severe (&gt;40%)", 0.45
    )
)</f>
        <v/>
      </c>
      <c r="AP14" s="130" t="str">
        <f t="shared" si="2"/>
        <v>-</v>
      </c>
      <c r="AQ14" s="130" t="str">
        <f>IF(AO14="","-",AO14*'Risk Register'!$C$3)</f>
        <v>-</v>
      </c>
      <c r="AR14" s="130" t="str">
        <f t="shared" si="3"/>
        <v>-</v>
      </c>
      <c r="AS14" s="42"/>
      <c r="AT14" s="57" t="str" cm="1">
        <f t="array" ref="AT14">IF(AS14="", "",
    _xlfn.IFS(
        AS14="Minimal (0%-5%)", 0.025,
        AS14="Minor (5%-10%)", 0.075,
        AS14="Moderate (10%-25%)", 0.175,
        AS14="Significant (25%-40%)", 0.325,
        AS14="Severe (&gt;40%)", 0.45
    )
)</f>
        <v/>
      </c>
      <c r="AU14" s="127" t="str">
        <f t="shared" si="4"/>
        <v>-</v>
      </c>
      <c r="AV14" s="131" t="str">
        <f>IF(AT14="","-",AT14*'Risk Register'!$C$5)</f>
        <v>-</v>
      </c>
      <c r="AW14" s="127" t="str">
        <f t="shared" si="5"/>
        <v>-</v>
      </c>
      <c r="AX14" s="132">
        <v>4</v>
      </c>
      <c r="AY14" s="114" t="str">
        <f>_xlfn.LET(
    _xlpm.CostSel, AN14,
    _xlpm.SchedSel, AS14,
    _xlpm.ImpactOrder, {"Minimal (0%-5%)","Minor (5%-10%)","Moderate (10%-25%)","Significant (25%-40%)","Severe (&gt;40%)"},
    IF(_xlpm.CostSel="", IF(_xlpm.SchedSel="", "", _xlpm.SchedSel),
        IF(_xlpm.SchedSel="", _xlpm.CostSel,
            IF(MATCH(_xlpm.CostSel, _xlpm.ImpactOrder, 0) &gt; MATCH(_xlpm.SchedSel, _xlpm.ImpactOrder, 0), _xlpm.CostSel, _xlpm.SchedSel)
        )
    )
)</f>
        <v/>
      </c>
      <c r="AZ14" s="128">
        <v>0.12</v>
      </c>
      <c r="BA14" s="100"/>
      <c r="BB14" s="137"/>
      <c r="BC14" s="43"/>
    </row>
    <row r="15" spans="1:55" ht="65" x14ac:dyDescent="0.35">
      <c r="A15" s="34">
        <v>8</v>
      </c>
      <c r="B15" s="35" t="s">
        <v>457</v>
      </c>
      <c r="C15" s="31" t="s">
        <v>159</v>
      </c>
      <c r="D15" s="35" t="s">
        <v>151</v>
      </c>
      <c r="E15" s="35" t="s">
        <v>576</v>
      </c>
      <c r="F15" s="35"/>
      <c r="G15" s="31" t="s">
        <v>148</v>
      </c>
      <c r="H15" s="35"/>
      <c r="I15" s="67" t="s">
        <v>500</v>
      </c>
      <c r="J15" s="68" t="s">
        <v>544</v>
      </c>
      <c r="K15" s="64" t="str">
        <f>Table3[[#This Row],[IF]]&amp;", "&amp;Table3[[#This Row],[THEN]]</f>
        <v>IF long lead materials are not available as scheduled, THEN work may be impacted causing schedule delays and cost impacts.</v>
      </c>
      <c r="L15" s="35"/>
      <c r="M15" s="35"/>
      <c r="N15" s="55"/>
      <c r="O15" s="55"/>
      <c r="P15" s="92"/>
      <c r="Q15" s="56" t="s">
        <v>139</v>
      </c>
      <c r="R15" s="52" cm="1">
        <f t="array" ref="R15">IF(Q15="", "",
    _xlfn.IFS(
        Q15="Not Likely (&lt;10%)", 0.05,
        Q15="Low Likelihood (10%-30%)", 0.2,
        Q15="Likely (30%-70%)", 0.5,
        Q15="Highly Likely (70%-90%)", 0.8,
        Q15="Near Certainty (&gt;90%)", 0.95
    )
)</f>
        <v>0.5</v>
      </c>
      <c r="S15" s="32"/>
      <c r="T15" s="51" t="str" cm="1">
        <f t="array" ref="T15">IF(S15="", "",
    _xlfn.IFS(
        S15="Minimal (0%-5%)", 0.025,
        S15="Minor (5%-10%)", 0.075,
        S15="Moderate (10%-25%)", 0.175,
        S15="Significant (25%-40%)", 0.325,
        S15="Severe (&gt;40%)", 0.45
    )
)</f>
        <v/>
      </c>
      <c r="U15" s="62" t="str">
        <f t="shared" si="6"/>
        <v>-</v>
      </c>
      <c r="V15" s="62" t="str">
        <f>IF(T15="","-",T15*'Risk Register'!$C$3)</f>
        <v>-</v>
      </c>
      <c r="W15" s="62" t="str">
        <f t="shared" si="7"/>
        <v>-</v>
      </c>
      <c r="X15" s="42"/>
      <c r="Y15" s="57" t="str" cm="1">
        <f t="array" ref="Y15">IF(X15="", "",
    _xlfn.IFS(
        X15="Minimal (0%-5%)", 0.025,
        X15="Minor (5%-10%)", 0.075,
        X15="Moderate (10%-25%)", 0.175,
        X15="Significant (25%-40%)", 0.325,
        X15="Severe (&gt;40%)", 0.45
    )
)</f>
        <v/>
      </c>
      <c r="Z15" s="126" t="str">
        <f t="shared" si="0"/>
        <v>-</v>
      </c>
      <c r="AA15" s="127" t="str">
        <f>IF(Y15="", "-",Y15*'Risk Register'!$C$5)</f>
        <v>-</v>
      </c>
      <c r="AB15" s="127" t="str">
        <f t="shared" si="1"/>
        <v>-</v>
      </c>
      <c r="AC15" s="128">
        <v>4</v>
      </c>
      <c r="AD15" s="129" t="str">
        <f>_xlfn.LET(
    _xlpm.CostSel, S15,
    _xlpm.SchedSel, X15,
    _xlpm.ImpactOrder, {"Minimal (0%-5%)","Minor (5%-10%)","Moderate (10%-25%)","Significant (25%-40%)","Severe (&gt;40%)"},
    IF(_xlpm.CostSel="", IF(_xlpm.SchedSel="", "", _xlpm.SchedSel),
        IF(_xlpm.SchedSel="", _xlpm.CostSel,
            IF(MATCH(_xlpm.CostSel, _xlpm.ImpactOrder, 0) &gt; MATCH(_xlpm.SchedSel, _xlpm.ImpactOrder, 0), _xlpm.CostSel, _xlpm.SchedSel)
        )
    )
)</f>
        <v/>
      </c>
      <c r="AE15" s="44">
        <v>0.36</v>
      </c>
      <c r="AF15" s="94"/>
      <c r="AG15" s="69" t="s">
        <v>588</v>
      </c>
      <c r="AH15" s="70" t="s">
        <v>597</v>
      </c>
      <c r="AI15" s="54"/>
      <c r="AJ15" s="53"/>
      <c r="AK15" s="97"/>
      <c r="AL15" s="41" t="s">
        <v>139</v>
      </c>
      <c r="AM15" s="59" cm="1">
        <f t="array" ref="AM15">IF(AL15="", "",
    _xlfn.IFS(
        AL15="Not Likely (&lt;10%)", 0.05,
        AL15="Low Likelihood (10%-30%)", 0.2,
        AL15="Likely (30%-70%)", 0.5,
        AL15="Highly Likely (70%-90%)", 0.8,
        AL15="Near Certainty (&gt;90%)", 0.95
    )
)</f>
        <v>0.5</v>
      </c>
      <c r="AN15" s="32"/>
      <c r="AO15" s="58" t="str" cm="1">
        <f t="array" ref="AO15">IF(AN15="", "",
    _xlfn.IFS(
        AN15="Minimal (0%-5%)", 0.025,
        AN15="Minor (5%-10%)", 0.075,
        AN15="Moderate (10%-25%)", 0.175,
        AN15="Significant (25%-40%)", 0.325,
        AN15="Severe (&gt;40%)", 0.45
    )
)</f>
        <v/>
      </c>
      <c r="AP15" s="130" t="str">
        <f t="shared" si="2"/>
        <v>-</v>
      </c>
      <c r="AQ15" s="130" t="str">
        <f>IF(AO15="","-",AO15*'Risk Register'!$C$3)</f>
        <v>-</v>
      </c>
      <c r="AR15" s="130" t="str">
        <f t="shared" si="3"/>
        <v>-</v>
      </c>
      <c r="AS15" s="42"/>
      <c r="AT15" s="57" t="str" cm="1">
        <f t="array" ref="AT15">IF(AS15="", "",
    _xlfn.IFS(
        AS15="Minimal (0%-5%)", 0.025,
        AS15="Minor (5%-10%)", 0.075,
        AS15="Moderate (10%-25%)", 0.175,
        AS15="Significant (25%-40%)", 0.325,
        AS15="Severe (&gt;40%)", 0.45
    )
)</f>
        <v/>
      </c>
      <c r="AU15" s="127" t="str">
        <f t="shared" si="4"/>
        <v>-</v>
      </c>
      <c r="AV15" s="131" t="str">
        <f>IF(AT15="","-",AT15*'Risk Register'!$C$5)</f>
        <v>-</v>
      </c>
      <c r="AW15" s="127" t="str">
        <f t="shared" si="5"/>
        <v>-</v>
      </c>
      <c r="AX15" s="132">
        <v>4</v>
      </c>
      <c r="AY15" s="114" t="str">
        <f>_xlfn.LET(
    _xlpm.CostSel, AN15,
    _xlpm.SchedSel, AS15,
    _xlpm.ImpactOrder, {"Minimal (0%-5%)","Minor (5%-10%)","Moderate (10%-25%)","Significant (25%-40%)","Severe (&gt;40%)"},
    IF(_xlpm.CostSel="", IF(_xlpm.SchedSel="", "", _xlpm.SchedSel),
        IF(_xlpm.SchedSel="", _xlpm.CostSel,
            IF(MATCH(_xlpm.CostSel, _xlpm.ImpactOrder, 0) &gt; MATCH(_xlpm.SchedSel, _xlpm.ImpactOrder, 0), _xlpm.CostSel, _xlpm.SchedSel)
        )
    )
)</f>
        <v/>
      </c>
      <c r="AZ15" s="128">
        <v>0.12</v>
      </c>
      <c r="BA15" s="100"/>
      <c r="BB15" s="137"/>
      <c r="BC15" s="43"/>
    </row>
    <row r="16" spans="1:55" ht="65" x14ac:dyDescent="0.35">
      <c r="A16" s="34">
        <v>9</v>
      </c>
      <c r="B16" s="35" t="s">
        <v>458</v>
      </c>
      <c r="C16" s="31" t="s">
        <v>159</v>
      </c>
      <c r="D16" s="35" t="s">
        <v>151</v>
      </c>
      <c r="E16" s="35" t="s">
        <v>576</v>
      </c>
      <c r="F16" s="35"/>
      <c r="G16" s="31" t="s">
        <v>148</v>
      </c>
      <c r="H16" s="35"/>
      <c r="I16" s="67" t="s">
        <v>501</v>
      </c>
      <c r="J16" s="68" t="s">
        <v>545</v>
      </c>
      <c r="K16" s="64" t="str">
        <f>Table3[[#This Row],[IF]]&amp;", "&amp;Table3[[#This Row],[THEN]]</f>
        <v>IF project scope changes during design, development, or construction, THEN scope, cost, and schedule impacts and delays will occur.</v>
      </c>
      <c r="L16" s="35"/>
      <c r="M16" s="35"/>
      <c r="N16" s="55"/>
      <c r="O16" s="55"/>
      <c r="P16" s="92"/>
      <c r="Q16" s="56" t="s">
        <v>138</v>
      </c>
      <c r="R16" s="52" cm="1">
        <f t="array" ref="R16">IF(Q16="", "",
    _xlfn.IFS(
        Q16="Not Likely (&lt;10%)", 0.05,
        Q16="Low Likelihood (10%-30%)", 0.2,
        Q16="Likely (30%-70%)", 0.5,
        Q16="Highly Likely (70%-90%)", 0.8,
        Q16="Near Certainty (&gt;90%)", 0.95
    )
)</f>
        <v>0.8</v>
      </c>
      <c r="S16" s="32"/>
      <c r="T16" s="51" t="str" cm="1">
        <f t="array" ref="T16">IF(S16="", "",
    _xlfn.IFS(
        S16="Minimal (0%-5%)", 0.025,
        S16="Minor (5%-10%)", 0.075,
        S16="Moderate (10%-25%)", 0.175,
        S16="Significant (25%-40%)", 0.325,
        S16="Severe (&gt;40%)", 0.45
    )
)</f>
        <v/>
      </c>
      <c r="U16" s="62" t="str">
        <f t="shared" si="6"/>
        <v>-</v>
      </c>
      <c r="V16" s="62" t="str">
        <f>IF(T16="","-",T16*'Risk Register'!$C$3)</f>
        <v>-</v>
      </c>
      <c r="W16" s="62" t="str">
        <f t="shared" si="7"/>
        <v>-</v>
      </c>
      <c r="X16" s="42"/>
      <c r="Y16" s="57" t="str" cm="1">
        <f t="array" ref="Y16">IF(X16="", "",
    _xlfn.IFS(
        X16="Minimal (0%-5%)", 0.025,
        X16="Minor (5%-10%)", 0.075,
        X16="Moderate (10%-25%)", 0.175,
        X16="Significant (25%-40%)", 0.325,
        X16="Severe (&gt;40%)", 0.45
    )
)</f>
        <v/>
      </c>
      <c r="Z16" s="126" t="str">
        <f t="shared" si="0"/>
        <v>-</v>
      </c>
      <c r="AA16" s="127" t="str">
        <f>IF(Y16="", "-",Y16*'Risk Register'!$C$5)</f>
        <v>-</v>
      </c>
      <c r="AB16" s="127" t="str">
        <f t="shared" si="1"/>
        <v>-</v>
      </c>
      <c r="AC16" s="128">
        <v>6</v>
      </c>
      <c r="AD16" s="129" t="str">
        <f>_xlfn.LET(
    _xlpm.CostSel, S16,
    _xlpm.SchedSel, X16,
    _xlpm.ImpactOrder, {"Minimal (0%-5%)","Minor (5%-10%)","Moderate (10%-25%)","Significant (25%-40%)","Severe (&gt;40%)"},
    IF(_xlpm.CostSel="", IF(_xlpm.SchedSel="", "", _xlpm.SchedSel),
        IF(_xlpm.SchedSel="", _xlpm.CostSel,
            IF(MATCH(_xlpm.CostSel, _xlpm.ImpactOrder, 0) &gt; MATCH(_xlpm.SchedSel, _xlpm.ImpactOrder, 0), _xlpm.CostSel, _xlpm.SchedSel)
        )
    )
)</f>
        <v/>
      </c>
      <c r="AE16" s="44">
        <v>0.55999999999999994</v>
      </c>
      <c r="AF16" s="94"/>
      <c r="AG16" s="69" t="s">
        <v>588</v>
      </c>
      <c r="AH16" s="70" t="s">
        <v>598</v>
      </c>
      <c r="AI16" s="54"/>
      <c r="AJ16" s="53"/>
      <c r="AK16" s="97"/>
      <c r="AL16" s="41" t="s">
        <v>139</v>
      </c>
      <c r="AM16" s="59" cm="1">
        <f t="array" ref="AM16">IF(AL16="", "",
    _xlfn.IFS(
        AL16="Not Likely (&lt;10%)", 0.05,
        AL16="Low Likelihood (10%-30%)", 0.2,
        AL16="Likely (30%-70%)", 0.5,
        AL16="Highly Likely (70%-90%)", 0.8,
        AL16="Near Certainty (&gt;90%)", 0.95
    )
)</f>
        <v>0.5</v>
      </c>
      <c r="AN16" s="32"/>
      <c r="AO16" s="58" t="str" cm="1">
        <f t="array" ref="AO16">IF(AN16="", "",
    _xlfn.IFS(
        AN16="Minimal (0%-5%)", 0.025,
        AN16="Minor (5%-10%)", 0.075,
        AN16="Moderate (10%-25%)", 0.175,
        AN16="Significant (25%-40%)", 0.325,
        AN16="Severe (&gt;40%)", 0.45
    )
)</f>
        <v/>
      </c>
      <c r="AP16" s="130" t="str">
        <f t="shared" si="2"/>
        <v>-</v>
      </c>
      <c r="AQ16" s="130" t="str">
        <f>IF(AO16="","-",AO16*'Risk Register'!$C$3)</f>
        <v>-</v>
      </c>
      <c r="AR16" s="130" t="str">
        <f t="shared" si="3"/>
        <v>-</v>
      </c>
      <c r="AS16" s="42"/>
      <c r="AT16" s="57" t="str" cm="1">
        <f t="array" ref="AT16">IF(AS16="", "",
    _xlfn.IFS(
        AS16="Minimal (0%-5%)", 0.025,
        AS16="Minor (5%-10%)", 0.075,
        AS16="Moderate (10%-25%)", 0.175,
        AS16="Significant (25%-40%)", 0.325,
        AS16="Severe (&gt;40%)", 0.45
    )
)</f>
        <v/>
      </c>
      <c r="AU16" s="127" t="str">
        <f t="shared" si="4"/>
        <v>-</v>
      </c>
      <c r="AV16" s="131" t="str">
        <f>IF(AT16="","-",AT16*'Risk Register'!$C$5)</f>
        <v>-</v>
      </c>
      <c r="AW16" s="127" t="str">
        <f t="shared" si="5"/>
        <v>-</v>
      </c>
      <c r="AX16" s="132">
        <v>4</v>
      </c>
      <c r="AY16" s="114" t="str">
        <f>_xlfn.LET(
    _xlpm.CostSel, AN16,
    _xlpm.SchedSel, AS16,
    _xlpm.ImpactOrder, {"Minimal (0%-5%)","Minor (5%-10%)","Moderate (10%-25%)","Significant (25%-40%)","Severe (&gt;40%)"},
    IF(_xlpm.CostSel="", IF(_xlpm.SchedSel="", "", _xlpm.SchedSel),
        IF(_xlpm.SchedSel="", _xlpm.CostSel,
            IF(MATCH(_xlpm.CostSel, _xlpm.ImpactOrder, 0) &gt; MATCH(_xlpm.SchedSel, _xlpm.ImpactOrder, 0), _xlpm.CostSel, _xlpm.SchedSel)
        )
    )
)</f>
        <v/>
      </c>
      <c r="AZ16" s="128">
        <v>0.3</v>
      </c>
      <c r="BA16" s="100"/>
      <c r="BB16" s="137"/>
      <c r="BC16" s="43"/>
    </row>
    <row r="17" spans="1:55" ht="91" x14ac:dyDescent="0.35">
      <c r="A17" s="34">
        <v>10</v>
      </c>
      <c r="B17" s="35" t="s">
        <v>459</v>
      </c>
      <c r="C17" s="31" t="s">
        <v>159</v>
      </c>
      <c r="D17" s="35" t="s">
        <v>151</v>
      </c>
      <c r="E17" s="35" t="s">
        <v>576</v>
      </c>
      <c r="F17" s="35"/>
      <c r="G17" s="31" t="s">
        <v>148</v>
      </c>
      <c r="H17" s="35"/>
      <c r="I17" s="67" t="s">
        <v>502</v>
      </c>
      <c r="J17" s="68" t="s">
        <v>546</v>
      </c>
      <c r="K17" s="64" t="str">
        <f>Table3[[#This Row],[IF]]&amp;", "&amp;Table3[[#This Row],[THEN]]</f>
        <v>IF support organizations (engineering, ES&amp;H, etc.) are unable to meet document reviews and input schedule requirements, THEN, project schedule delays may occur for specific activities or deliverables.</v>
      </c>
      <c r="L17" s="35"/>
      <c r="M17" s="35"/>
      <c r="N17" s="55"/>
      <c r="O17" s="55"/>
      <c r="P17" s="92"/>
      <c r="Q17" s="56" t="s">
        <v>139</v>
      </c>
      <c r="R17" s="52" cm="1">
        <f t="array" ref="R17">IF(Q17="", "",
    _xlfn.IFS(
        Q17="Not Likely (&lt;10%)", 0.05,
        Q17="Low Likelihood (10%-30%)", 0.2,
        Q17="Likely (30%-70%)", 0.5,
        Q17="Highly Likely (70%-90%)", 0.8,
        Q17="Near Certainty (&gt;90%)", 0.95
    )
)</f>
        <v>0.5</v>
      </c>
      <c r="S17" s="32"/>
      <c r="T17" s="51" t="str" cm="1">
        <f t="array" ref="T17">IF(S17="", "",
    _xlfn.IFS(
        S17="Minimal (0%-5%)", 0.025,
        S17="Minor (5%-10%)", 0.075,
        S17="Moderate (10%-25%)", 0.175,
        S17="Significant (25%-40%)", 0.325,
        S17="Severe (&gt;40%)", 0.45
    )
)</f>
        <v/>
      </c>
      <c r="U17" s="62" t="str">
        <f t="shared" si="6"/>
        <v>-</v>
      </c>
      <c r="V17" s="62" t="str">
        <f>IF(T17="","-",T17*'Risk Register'!$C$3)</f>
        <v>-</v>
      </c>
      <c r="W17" s="62" t="str">
        <f t="shared" si="7"/>
        <v>-</v>
      </c>
      <c r="X17" s="42"/>
      <c r="Y17" s="57" t="str" cm="1">
        <f t="array" ref="Y17">IF(X17="", "",
    _xlfn.IFS(
        X17="Minimal (0%-5%)", 0.025,
        X17="Minor (5%-10%)", 0.075,
        X17="Moderate (10%-25%)", 0.175,
        X17="Significant (25%-40%)", 0.325,
        X17="Severe (&gt;40%)", 0.45
    )
)</f>
        <v/>
      </c>
      <c r="Z17" s="126" t="str">
        <f t="shared" si="0"/>
        <v>-</v>
      </c>
      <c r="AA17" s="127" t="str">
        <f>IF(Y17="", "-",Y17*'Risk Register'!$C$5)</f>
        <v>-</v>
      </c>
      <c r="AB17" s="127" t="str">
        <f t="shared" si="1"/>
        <v>-</v>
      </c>
      <c r="AC17" s="128">
        <v>6</v>
      </c>
      <c r="AD17" s="129" t="str">
        <f>_xlfn.LET(
    _xlpm.CostSel, S17,
    _xlpm.SchedSel, X17,
    _xlpm.ImpactOrder, {"Minimal (0%-5%)","Minor (5%-10%)","Moderate (10%-25%)","Significant (25%-40%)","Severe (&gt;40%)"},
    IF(_xlpm.CostSel="", IF(_xlpm.SchedSel="", "", _xlpm.SchedSel),
        IF(_xlpm.SchedSel="", _xlpm.CostSel,
            IF(MATCH(_xlpm.CostSel, _xlpm.ImpactOrder, 0) &gt; MATCH(_xlpm.SchedSel, _xlpm.ImpactOrder, 0), _xlpm.CostSel, _xlpm.SchedSel)
        )
    )
)</f>
        <v/>
      </c>
      <c r="AE17" s="44">
        <v>0.36</v>
      </c>
      <c r="AF17" s="94"/>
      <c r="AG17" s="69" t="s">
        <v>586</v>
      </c>
      <c r="AH17" s="70" t="s">
        <v>599</v>
      </c>
      <c r="AI17" s="54"/>
      <c r="AJ17" s="53"/>
      <c r="AK17" s="97"/>
      <c r="AL17" s="41" t="s">
        <v>139</v>
      </c>
      <c r="AM17" s="59" cm="1">
        <f t="array" ref="AM17">IF(AL17="", "",
    _xlfn.IFS(
        AL17="Not Likely (&lt;10%)", 0.05,
        AL17="Low Likelihood (10%-30%)", 0.2,
        AL17="Likely (30%-70%)", 0.5,
        AL17="Highly Likely (70%-90%)", 0.8,
        AL17="Near Certainty (&gt;90%)", 0.95
    )
)</f>
        <v>0.5</v>
      </c>
      <c r="AN17" s="32"/>
      <c r="AO17" s="58" t="str" cm="1">
        <f t="array" ref="AO17">IF(AN17="", "",
    _xlfn.IFS(
        AN17="Minimal (0%-5%)", 0.025,
        AN17="Minor (5%-10%)", 0.075,
        AN17="Moderate (10%-25%)", 0.175,
        AN17="Significant (25%-40%)", 0.325,
        AN17="Severe (&gt;40%)", 0.45
    )
)</f>
        <v/>
      </c>
      <c r="AP17" s="130" t="str">
        <f t="shared" si="2"/>
        <v>-</v>
      </c>
      <c r="AQ17" s="130" t="str">
        <f>IF(AO17="","-",AO17*'Risk Register'!$C$3)</f>
        <v>-</v>
      </c>
      <c r="AR17" s="130" t="str">
        <f t="shared" si="3"/>
        <v>-</v>
      </c>
      <c r="AS17" s="42"/>
      <c r="AT17" s="57" t="str" cm="1">
        <f t="array" ref="AT17">IF(AS17="", "",
    _xlfn.IFS(
        AS17="Minimal (0%-5%)", 0.025,
        AS17="Minor (5%-10%)", 0.075,
        AS17="Moderate (10%-25%)", 0.175,
        AS17="Significant (25%-40%)", 0.325,
        AS17="Severe (&gt;40%)", 0.45
    )
)</f>
        <v/>
      </c>
      <c r="AU17" s="127" t="str">
        <f t="shared" si="4"/>
        <v>-</v>
      </c>
      <c r="AV17" s="131" t="str">
        <f>IF(AT17="","-",AT17*'Risk Register'!$C$5)</f>
        <v>-</v>
      </c>
      <c r="AW17" s="127" t="str">
        <f t="shared" si="5"/>
        <v>-</v>
      </c>
      <c r="AX17" s="132">
        <v>4</v>
      </c>
      <c r="AY17" s="114" t="str">
        <f>_xlfn.LET(
    _xlpm.CostSel, AN17,
    _xlpm.SchedSel, AS17,
    _xlpm.ImpactOrder, {"Minimal (0%-5%)","Minor (5%-10%)","Moderate (10%-25%)","Significant (25%-40%)","Severe (&gt;40%)"},
    IF(_xlpm.CostSel="", IF(_xlpm.SchedSel="", "", _xlpm.SchedSel),
        IF(_xlpm.SchedSel="", _xlpm.CostSel,
            IF(MATCH(_xlpm.CostSel, _xlpm.ImpactOrder, 0) &gt; MATCH(_xlpm.SchedSel, _xlpm.ImpactOrder, 0), _xlpm.CostSel, _xlpm.SchedSel)
        )
    )
)</f>
        <v/>
      </c>
      <c r="AZ17" s="128">
        <v>0.16000000000000003</v>
      </c>
      <c r="BA17" s="100"/>
      <c r="BB17" s="137"/>
      <c r="BC17" s="43"/>
    </row>
    <row r="18" spans="1:55" ht="91" x14ac:dyDescent="0.35">
      <c r="A18" s="34">
        <v>11</v>
      </c>
      <c r="B18" s="35" t="s">
        <v>460</v>
      </c>
      <c r="C18" s="31" t="s">
        <v>159</v>
      </c>
      <c r="D18" s="35" t="s">
        <v>151</v>
      </c>
      <c r="E18" s="35" t="s">
        <v>576</v>
      </c>
      <c r="F18" s="35"/>
      <c r="G18" s="31" t="s">
        <v>148</v>
      </c>
      <c r="H18" s="35"/>
      <c r="I18" s="67" t="s">
        <v>503</v>
      </c>
      <c r="J18" s="68" t="s">
        <v>547</v>
      </c>
      <c r="K18" s="64" t="str">
        <f>Table3[[#This Row],[IF]]&amp;", "&amp;Table3[[#This Row],[THEN]]</f>
        <v>IF materials costs surge due to increased demand or other market conditions OR material availability is low, THEN increased materials costs or material delivery schedule will be adversely impacted.</v>
      </c>
      <c r="L18" s="35"/>
      <c r="M18" s="35"/>
      <c r="N18" s="55"/>
      <c r="O18" s="55"/>
      <c r="P18" s="92"/>
      <c r="Q18" s="56" t="s">
        <v>138</v>
      </c>
      <c r="R18" s="52" cm="1">
        <f t="array" ref="R18">IF(Q18="", "",
    _xlfn.IFS(
        Q18="Not Likely (&lt;10%)", 0.05,
        Q18="Low Likelihood (10%-30%)", 0.2,
        Q18="Likely (30%-70%)", 0.5,
        Q18="Highly Likely (70%-90%)", 0.8,
        Q18="Near Certainty (&gt;90%)", 0.95
    )
)</f>
        <v>0.8</v>
      </c>
      <c r="S18" s="32"/>
      <c r="T18" s="51" t="str" cm="1">
        <f t="array" ref="T18">IF(S18="", "",
    _xlfn.IFS(
        S18="Minimal (0%-5%)", 0.025,
        S18="Minor (5%-10%)", 0.075,
        S18="Moderate (10%-25%)", 0.175,
        S18="Significant (25%-40%)", 0.325,
        S18="Severe (&gt;40%)", 0.45
    )
)</f>
        <v/>
      </c>
      <c r="U18" s="62" t="str">
        <f t="shared" si="6"/>
        <v>-</v>
      </c>
      <c r="V18" s="62" t="str">
        <f>IF(T18="","-",T18*'Risk Register'!$C$3)</f>
        <v>-</v>
      </c>
      <c r="W18" s="62" t="str">
        <f t="shared" si="7"/>
        <v>-</v>
      </c>
      <c r="X18" s="42"/>
      <c r="Y18" s="57" t="str" cm="1">
        <f t="array" ref="Y18">IF(X18="", "",
    _xlfn.IFS(
        X18="Minimal (0%-5%)", 0.025,
        X18="Minor (5%-10%)", 0.075,
        X18="Moderate (10%-25%)", 0.175,
        X18="Significant (25%-40%)", 0.325,
        X18="Severe (&gt;40%)", 0.45
    )
)</f>
        <v/>
      </c>
      <c r="Z18" s="126" t="str">
        <f t="shared" si="0"/>
        <v>-</v>
      </c>
      <c r="AA18" s="127" t="str">
        <f>IF(Y18="", "-",Y18*'Risk Register'!$C$5)</f>
        <v>-</v>
      </c>
      <c r="AB18" s="127" t="str">
        <f t="shared" si="1"/>
        <v>-</v>
      </c>
      <c r="AC18" s="128">
        <v>6</v>
      </c>
      <c r="AD18" s="129" t="str">
        <f>_xlfn.LET(
    _xlpm.CostSel, S18,
    _xlpm.SchedSel, X18,
    _xlpm.ImpactOrder, {"Minimal (0%-5%)","Minor (5%-10%)","Moderate (10%-25%)","Significant (25%-40%)","Severe (&gt;40%)"},
    IF(_xlpm.CostSel="", IF(_xlpm.SchedSel="", "", _xlpm.SchedSel),
        IF(_xlpm.SchedSel="", _xlpm.CostSel,
            IF(MATCH(_xlpm.CostSel, _xlpm.ImpactOrder, 0) &gt; MATCH(_xlpm.SchedSel, _xlpm.ImpactOrder, 0), _xlpm.CostSel, _xlpm.SchedSel)
        )
    )
)</f>
        <v/>
      </c>
      <c r="AE18" s="44">
        <v>0.42</v>
      </c>
      <c r="AF18" s="94"/>
      <c r="AG18" s="69" t="s">
        <v>587</v>
      </c>
      <c r="AH18" s="70" t="s">
        <v>600</v>
      </c>
      <c r="AI18" s="54"/>
      <c r="AJ18" s="53"/>
      <c r="AK18" s="97"/>
      <c r="AL18" s="41" t="s">
        <v>139</v>
      </c>
      <c r="AM18" s="59" cm="1">
        <f t="array" ref="AM18">IF(AL18="", "",
    _xlfn.IFS(
        AL18="Not Likely (&lt;10%)", 0.05,
        AL18="Low Likelihood (10%-30%)", 0.2,
        AL18="Likely (30%-70%)", 0.5,
        AL18="Highly Likely (70%-90%)", 0.8,
        AL18="Near Certainty (&gt;90%)", 0.95
    )
)</f>
        <v>0.5</v>
      </c>
      <c r="AN18" s="32"/>
      <c r="AO18" s="58" t="str" cm="1">
        <f t="array" ref="AO18">IF(AN18="", "",
    _xlfn.IFS(
        AN18="Minimal (0%-5%)", 0.025,
        AN18="Minor (5%-10%)", 0.075,
        AN18="Moderate (10%-25%)", 0.175,
        AN18="Significant (25%-40%)", 0.325,
        AN18="Severe (&gt;40%)", 0.45
    )
)</f>
        <v/>
      </c>
      <c r="AP18" s="130" t="str">
        <f t="shared" si="2"/>
        <v>-</v>
      </c>
      <c r="AQ18" s="130" t="str">
        <f>IF(AO18="","-",AO18*'Risk Register'!$C$3)</f>
        <v>-</v>
      </c>
      <c r="AR18" s="130" t="str">
        <f t="shared" si="3"/>
        <v>-</v>
      </c>
      <c r="AS18" s="42"/>
      <c r="AT18" s="57" t="str" cm="1">
        <f t="array" ref="AT18">IF(AS18="", "",
    _xlfn.IFS(
        AS18="Minimal (0%-5%)", 0.025,
        AS18="Minor (5%-10%)", 0.075,
        AS18="Moderate (10%-25%)", 0.175,
        AS18="Significant (25%-40%)", 0.325,
        AS18="Severe (&gt;40%)", 0.45
    )
)</f>
        <v/>
      </c>
      <c r="AU18" s="127" t="str">
        <f t="shared" si="4"/>
        <v>-</v>
      </c>
      <c r="AV18" s="131" t="str">
        <f>IF(AT18="","-",AT18*'Risk Register'!$C$5)</f>
        <v>-</v>
      </c>
      <c r="AW18" s="127" t="str">
        <f t="shared" si="5"/>
        <v>-</v>
      </c>
      <c r="AX18" s="132">
        <v>4</v>
      </c>
      <c r="AY18" s="114" t="str">
        <f>_xlfn.LET(
    _xlpm.CostSel, AN18,
    _xlpm.SchedSel, AS18,
    _xlpm.ImpactOrder, {"Minimal (0%-5%)","Minor (5%-10%)","Moderate (10%-25%)","Significant (25%-40%)","Severe (&gt;40%)"},
    IF(_xlpm.CostSel="", IF(_xlpm.SchedSel="", "", _xlpm.SchedSel),
        IF(_xlpm.SchedSel="", _xlpm.CostSel,
            IF(MATCH(_xlpm.CostSel, _xlpm.ImpactOrder, 0) &gt; MATCH(_xlpm.SchedSel, _xlpm.ImpactOrder, 0), _xlpm.CostSel, _xlpm.SchedSel)
        )
    )
)</f>
        <v/>
      </c>
      <c r="AZ18" s="128">
        <v>0.12</v>
      </c>
      <c r="BA18" s="100"/>
      <c r="BB18" s="133"/>
      <c r="BC18" s="43"/>
    </row>
    <row r="19" spans="1:55" ht="112.5" x14ac:dyDescent="0.35">
      <c r="A19" s="34">
        <v>12</v>
      </c>
      <c r="B19" s="35" t="s">
        <v>461</v>
      </c>
      <c r="C19" s="31" t="s">
        <v>159</v>
      </c>
      <c r="D19" s="35" t="s">
        <v>151</v>
      </c>
      <c r="E19" s="35" t="s">
        <v>576</v>
      </c>
      <c r="F19" s="35"/>
      <c r="G19" s="31" t="s">
        <v>148</v>
      </c>
      <c r="H19" s="35"/>
      <c r="I19" s="67" t="s">
        <v>504</v>
      </c>
      <c r="J19" s="68" t="s">
        <v>548</v>
      </c>
      <c r="K19" s="64" t="str">
        <f>Table3[[#This Row],[IF]]&amp;", "&amp;Table3[[#This Row],[THEN]]</f>
        <v>IF inclement weather requires a work delay or stoppage above and beyond anticipate delays in the BOE/assumptions and schedule, THEN the project activities will be delayed impacting the project schedule.</v>
      </c>
      <c r="L19" s="35"/>
      <c r="M19" s="35"/>
      <c r="N19" s="55"/>
      <c r="O19" s="55"/>
      <c r="P19" s="92"/>
      <c r="Q19" s="56" t="s">
        <v>139</v>
      </c>
      <c r="R19" s="52" cm="1">
        <f t="array" ref="R19">IF(Q19="", "",
    _xlfn.IFS(
        Q19="Not Likely (&lt;10%)", 0.05,
        Q19="Low Likelihood (10%-30%)", 0.2,
        Q19="Likely (30%-70%)", 0.5,
        Q19="Highly Likely (70%-90%)", 0.8,
        Q19="Near Certainty (&gt;90%)", 0.95
    )
)</f>
        <v>0.5</v>
      </c>
      <c r="S19" s="32"/>
      <c r="T19" s="51" t="str" cm="1">
        <f t="array" ref="T19">IF(S19="", "",
    _xlfn.IFS(
        S19="Minimal (0%-5%)", 0.025,
        S19="Minor (5%-10%)", 0.075,
        S19="Moderate (10%-25%)", 0.175,
        S19="Significant (25%-40%)", 0.325,
        S19="Severe (&gt;40%)", 0.45
    )
)</f>
        <v/>
      </c>
      <c r="U19" s="62" t="str">
        <f t="shared" si="6"/>
        <v>-</v>
      </c>
      <c r="V19" s="62" t="str">
        <f>IF(T19="","-",T19*'Risk Register'!$C$3)</f>
        <v>-</v>
      </c>
      <c r="W19" s="62" t="str">
        <f t="shared" si="7"/>
        <v>-</v>
      </c>
      <c r="X19" s="42"/>
      <c r="Y19" s="57" t="str" cm="1">
        <f t="array" ref="Y19">IF(X19="", "",
    _xlfn.IFS(
        X19="Minimal (0%-5%)", 0.025,
        X19="Minor (5%-10%)", 0.075,
        X19="Moderate (10%-25%)", 0.175,
        X19="Significant (25%-40%)", 0.325,
        X19="Severe (&gt;40%)", 0.45
    )
)</f>
        <v/>
      </c>
      <c r="Z19" s="126" t="str">
        <f t="shared" si="0"/>
        <v>-</v>
      </c>
      <c r="AA19" s="127" t="str">
        <f>IF(Y19="", "-",Y19*'Risk Register'!$C$5)</f>
        <v>-</v>
      </c>
      <c r="AB19" s="127" t="str">
        <f t="shared" si="1"/>
        <v>-</v>
      </c>
      <c r="AC19" s="128">
        <v>2</v>
      </c>
      <c r="AD19" s="129" t="str">
        <f>_xlfn.LET(
    _xlpm.CostSel, S19,
    _xlpm.SchedSel, X19,
    _xlpm.ImpactOrder, {"Minimal (0%-5%)","Minor (5%-10%)","Moderate (10%-25%)","Significant (25%-40%)","Severe (&gt;40%)"},
    IF(_xlpm.CostSel="", IF(_xlpm.SchedSel="", "", _xlpm.SchedSel),
        IF(_xlpm.SchedSel="", _xlpm.CostSel,
            IF(MATCH(_xlpm.CostSel, _xlpm.ImpactOrder, 0) &gt; MATCH(_xlpm.SchedSel, _xlpm.ImpactOrder, 0), _xlpm.CostSel, _xlpm.SchedSel)
        )
    )
)</f>
        <v/>
      </c>
      <c r="AE19" s="44">
        <v>0.09</v>
      </c>
      <c r="AF19" s="94"/>
      <c r="AG19" s="69" t="s">
        <v>587</v>
      </c>
      <c r="AH19" s="70" t="s">
        <v>601</v>
      </c>
      <c r="AI19" s="54"/>
      <c r="AJ19" s="53"/>
      <c r="AK19" s="97"/>
      <c r="AL19" s="41" t="s">
        <v>139</v>
      </c>
      <c r="AM19" s="59" cm="1">
        <f t="array" ref="AM19">IF(AL19="", "",
    _xlfn.IFS(
        AL19="Not Likely (&lt;10%)", 0.05,
        AL19="Low Likelihood (10%-30%)", 0.2,
        AL19="Likely (30%-70%)", 0.5,
        AL19="Highly Likely (70%-90%)", 0.8,
        AL19="Near Certainty (&gt;90%)", 0.95
    )
)</f>
        <v>0.5</v>
      </c>
      <c r="AN19" s="32"/>
      <c r="AO19" s="58" t="str" cm="1">
        <f t="array" ref="AO19">IF(AN19="", "",
    _xlfn.IFS(
        AN19="Minimal (0%-5%)", 0.025,
        AN19="Minor (5%-10%)", 0.075,
        AN19="Moderate (10%-25%)", 0.175,
        AN19="Significant (25%-40%)", 0.325,
        AN19="Severe (&gt;40%)", 0.45
    )
)</f>
        <v/>
      </c>
      <c r="AP19" s="130" t="str">
        <f t="shared" si="2"/>
        <v>-</v>
      </c>
      <c r="AQ19" s="130" t="str">
        <f>IF(AO19="","-",AO19*'Risk Register'!$C$3)</f>
        <v>-</v>
      </c>
      <c r="AR19" s="130" t="str">
        <f t="shared" si="3"/>
        <v>-</v>
      </c>
      <c r="AS19" s="42"/>
      <c r="AT19" s="57" t="str" cm="1">
        <f t="array" ref="AT19">IF(AS19="", "",
    _xlfn.IFS(
        AS19="Minimal (0%-5%)", 0.025,
        AS19="Minor (5%-10%)", 0.075,
        AS19="Moderate (10%-25%)", 0.175,
        AS19="Significant (25%-40%)", 0.325,
        AS19="Severe (&gt;40%)", 0.45
    )
)</f>
        <v/>
      </c>
      <c r="AU19" s="127" t="str">
        <f t="shared" si="4"/>
        <v>-</v>
      </c>
      <c r="AV19" s="131" t="str">
        <f>IF(AT19="","-",AT19*'Risk Register'!$C$5)</f>
        <v>-</v>
      </c>
      <c r="AW19" s="127" t="str">
        <f t="shared" si="5"/>
        <v>-</v>
      </c>
      <c r="AX19" s="132">
        <v>2</v>
      </c>
      <c r="AY19" s="114" t="str">
        <f>_xlfn.LET(
    _xlpm.CostSel, AN19,
    _xlpm.SchedSel, AS19,
    _xlpm.ImpactOrder, {"Minimal (0%-5%)","Minor (5%-10%)","Moderate (10%-25%)","Significant (25%-40%)","Severe (&gt;40%)"},
    IF(_xlpm.CostSel="", IF(_xlpm.SchedSel="", "", _xlpm.SchedSel),
        IF(_xlpm.SchedSel="", _xlpm.CostSel,
            IF(MATCH(_xlpm.CostSel, _xlpm.ImpactOrder, 0) &gt; MATCH(_xlpm.SchedSel, _xlpm.ImpactOrder, 0), _xlpm.CostSel, _xlpm.SchedSel)
        )
    )
)</f>
        <v/>
      </c>
      <c r="AZ19" s="128">
        <v>0.09</v>
      </c>
      <c r="BA19" s="100"/>
      <c r="BB19" s="133"/>
      <c r="BC19" s="43"/>
    </row>
    <row r="20" spans="1:55" ht="65" x14ac:dyDescent="0.35">
      <c r="A20" s="34">
        <v>13</v>
      </c>
      <c r="B20" s="35" t="s">
        <v>160</v>
      </c>
      <c r="C20" s="31" t="s">
        <v>159</v>
      </c>
      <c r="D20" s="35" t="s">
        <v>151</v>
      </c>
      <c r="E20" s="35" t="s">
        <v>576</v>
      </c>
      <c r="F20" s="35"/>
      <c r="G20" s="31" t="s">
        <v>148</v>
      </c>
      <c r="H20" s="35"/>
      <c r="I20" s="67" t="s">
        <v>505</v>
      </c>
      <c r="J20" s="68" t="s">
        <v>549</v>
      </c>
      <c r="K20" s="64" t="str">
        <f>Table3[[#This Row],[IF]]&amp;", "&amp;Table3[[#This Row],[THEN]]</f>
        <v>IF commissioning fails or acceptance testing is not successfully completed, THEN additional/re-work will be required.</v>
      </c>
      <c r="L20" s="35"/>
      <c r="M20" s="35"/>
      <c r="N20" s="55"/>
      <c r="O20" s="55"/>
      <c r="P20" s="92"/>
      <c r="Q20" s="56" t="s">
        <v>139</v>
      </c>
      <c r="R20" s="52" cm="1">
        <f t="array" ref="R20">IF(Q20="", "",
    _xlfn.IFS(
        Q20="Not Likely (&lt;10%)", 0.05,
        Q20="Low Likelihood (10%-30%)", 0.2,
        Q20="Likely (30%-70%)", 0.5,
        Q20="Highly Likely (70%-90%)", 0.8,
        Q20="Near Certainty (&gt;90%)", 0.95
    )
)</f>
        <v>0.5</v>
      </c>
      <c r="S20" s="32"/>
      <c r="T20" s="51" t="str" cm="1">
        <f t="array" ref="T20">IF(S20="", "",
    _xlfn.IFS(
        S20="Minimal (0%-5%)", 0.025,
        S20="Minor (5%-10%)", 0.075,
        S20="Moderate (10%-25%)", 0.175,
        S20="Significant (25%-40%)", 0.325,
        S20="Severe (&gt;40%)", 0.45
    )
)</f>
        <v/>
      </c>
      <c r="U20" s="62" t="str">
        <f t="shared" si="6"/>
        <v>-</v>
      </c>
      <c r="V20" s="62" t="str">
        <f>IF(T20="","-",T20*'Risk Register'!$C$3)</f>
        <v>-</v>
      </c>
      <c r="W20" s="62" t="str">
        <f t="shared" si="7"/>
        <v>-</v>
      </c>
      <c r="X20" s="42"/>
      <c r="Y20" s="57" t="str" cm="1">
        <f t="array" ref="Y20">IF(X20="", "",
    _xlfn.IFS(
        X20="Minimal (0%-5%)", 0.025,
        X20="Minor (5%-10%)", 0.075,
        X20="Moderate (10%-25%)", 0.175,
        X20="Significant (25%-40%)", 0.325,
        X20="Severe (&gt;40%)", 0.45
    )
)</f>
        <v/>
      </c>
      <c r="Z20" s="126" t="str">
        <f t="shared" si="0"/>
        <v>-</v>
      </c>
      <c r="AA20" s="127" t="str">
        <f>IF(Y20="", "-",Y20*'Risk Register'!$C$5)</f>
        <v>-</v>
      </c>
      <c r="AB20" s="127" t="str">
        <f t="shared" si="1"/>
        <v>-</v>
      </c>
      <c r="AC20" s="128">
        <v>2</v>
      </c>
      <c r="AD20" s="129" t="str">
        <f>_xlfn.LET(
    _xlpm.CostSel, S20,
    _xlpm.SchedSel, X20,
    _xlpm.ImpactOrder, {"Minimal (0%-5%)","Minor (5%-10%)","Moderate (10%-25%)","Significant (25%-40%)","Severe (&gt;40%)"},
    IF(_xlpm.CostSel="", IF(_xlpm.SchedSel="", "", _xlpm.SchedSel),
        IF(_xlpm.SchedSel="", _xlpm.CostSel,
            IF(MATCH(_xlpm.CostSel, _xlpm.ImpactOrder, 0) &gt; MATCH(_xlpm.SchedSel, _xlpm.ImpactOrder, 0), _xlpm.CostSel, _xlpm.SchedSel)
        )
    )
)</f>
        <v/>
      </c>
      <c r="AE20" s="44">
        <v>0.18</v>
      </c>
      <c r="AF20" s="94"/>
      <c r="AG20" s="69" t="s">
        <v>586</v>
      </c>
      <c r="AH20" s="70" t="s">
        <v>602</v>
      </c>
      <c r="AI20" s="54"/>
      <c r="AJ20" s="53"/>
      <c r="AK20" s="97"/>
      <c r="AL20" s="41" t="s">
        <v>140</v>
      </c>
      <c r="AM20" s="59" cm="1">
        <f t="array" ref="AM20">IF(AL20="", "",
    _xlfn.IFS(
        AL20="Not Likely (&lt;10%)", 0.05,
        AL20="Low Likelihood (10%-30%)", 0.2,
        AL20="Likely (30%-70%)", 0.5,
        AL20="Highly Likely (70%-90%)", 0.8,
        AL20="Near Certainty (&gt;90%)", 0.95
    )
)</f>
        <v>0.2</v>
      </c>
      <c r="AN20" s="32"/>
      <c r="AO20" s="58" t="str" cm="1">
        <f t="array" ref="AO20">IF(AN20="", "",
    _xlfn.IFS(
        AN20="Minimal (0%-5%)", 0.025,
        AN20="Minor (5%-10%)", 0.075,
        AN20="Moderate (10%-25%)", 0.175,
        AN20="Significant (25%-40%)", 0.325,
        AN20="Severe (&gt;40%)", 0.45
    )
)</f>
        <v/>
      </c>
      <c r="AP20" s="130" t="str">
        <f t="shared" si="2"/>
        <v>-</v>
      </c>
      <c r="AQ20" s="130" t="str">
        <f>IF(AO20="","-",AO20*'Risk Register'!$C$3)</f>
        <v>-</v>
      </c>
      <c r="AR20" s="130" t="str">
        <f t="shared" si="3"/>
        <v>-</v>
      </c>
      <c r="AS20" s="42"/>
      <c r="AT20" s="57" t="str" cm="1">
        <f t="array" ref="AT20">IF(AS20="", "",
    _xlfn.IFS(
        AS20="Minimal (0%-5%)", 0.025,
        AS20="Minor (5%-10%)", 0.075,
        AS20="Moderate (10%-25%)", 0.175,
        AS20="Significant (25%-40%)", 0.325,
        AS20="Severe (&gt;40%)", 0.45
    )
)</f>
        <v/>
      </c>
      <c r="AU20" s="127" t="str">
        <f t="shared" si="4"/>
        <v>-</v>
      </c>
      <c r="AV20" s="131" t="str">
        <f>IF(AT20="","-",AT20*'Risk Register'!$C$5)</f>
        <v>-</v>
      </c>
      <c r="AW20" s="127" t="str">
        <f t="shared" si="5"/>
        <v>-</v>
      </c>
      <c r="AX20" s="132">
        <v>2</v>
      </c>
      <c r="AY20" s="114" t="str">
        <f>_xlfn.LET(
    _xlpm.CostSel, AN20,
    _xlpm.SchedSel, AS20,
    _xlpm.ImpactOrder, {"Minimal (0%-5%)","Minor (5%-10%)","Moderate (10%-25%)","Significant (25%-40%)","Severe (&gt;40%)"},
    IF(_xlpm.CostSel="", IF(_xlpm.SchedSel="", "", _xlpm.SchedSel),
        IF(_xlpm.SchedSel="", _xlpm.CostSel,
            IF(MATCH(_xlpm.CostSel, _xlpm.ImpactOrder, 0) &gt; MATCH(_xlpm.SchedSel, _xlpm.ImpactOrder, 0), _xlpm.CostSel, _xlpm.SchedSel)
        )
    )
)</f>
        <v/>
      </c>
      <c r="AZ20" s="128">
        <v>4.0000000000000008E-2</v>
      </c>
      <c r="BA20" s="100"/>
      <c r="BB20" s="133"/>
      <c r="BC20" s="43"/>
    </row>
    <row r="21" spans="1:55" ht="117" x14ac:dyDescent="0.35">
      <c r="A21" s="34">
        <v>14</v>
      </c>
      <c r="B21" s="35" t="s">
        <v>462</v>
      </c>
      <c r="C21" s="31" t="s">
        <v>159</v>
      </c>
      <c r="D21" s="35" t="s">
        <v>151</v>
      </c>
      <c r="E21" s="35" t="s">
        <v>576</v>
      </c>
      <c r="F21" s="35"/>
      <c r="G21" s="31" t="s">
        <v>148</v>
      </c>
      <c r="H21" s="35"/>
      <c r="I21" s="67" t="s">
        <v>506</v>
      </c>
      <c r="J21" s="68" t="s">
        <v>550</v>
      </c>
      <c r="K21" s="64" t="str">
        <f>Table3[[#This Row],[IF]]&amp;", "&amp;Table3[[#This Row],[THEN]]</f>
        <v>If unanticipated site conditions are discovered during the project work activities (e.g. radiological contamination, hazardous materials, historical sites, unanticipated utilities), THEN work activities / project schedule may be delayed and cost impacts realized.</v>
      </c>
      <c r="L21" s="35"/>
      <c r="M21" s="35"/>
      <c r="N21" s="55"/>
      <c r="O21" s="55"/>
      <c r="P21" s="92"/>
      <c r="Q21" s="56" t="s">
        <v>139</v>
      </c>
      <c r="R21" s="52" cm="1">
        <f t="array" ref="R21">IF(Q21="", "",
    _xlfn.IFS(
        Q21="Not Likely (&lt;10%)", 0.05,
        Q21="Low Likelihood (10%-30%)", 0.2,
        Q21="Likely (30%-70%)", 0.5,
        Q21="Highly Likely (70%-90%)", 0.8,
        Q21="Near Certainty (&gt;90%)", 0.95
    )
)</f>
        <v>0.5</v>
      </c>
      <c r="S21" s="32"/>
      <c r="T21" s="51" t="str" cm="1">
        <f t="array" ref="T21">IF(S21="", "",
    _xlfn.IFS(
        S21="Minimal (0%-5%)", 0.025,
        S21="Minor (5%-10%)", 0.075,
        S21="Moderate (10%-25%)", 0.175,
        S21="Significant (25%-40%)", 0.325,
        S21="Severe (&gt;40%)", 0.45
    )
)</f>
        <v/>
      </c>
      <c r="U21" s="62" t="str">
        <f t="shared" si="6"/>
        <v>-</v>
      </c>
      <c r="V21" s="62" t="str">
        <f>IF(T21="","-",T21*'Risk Register'!$C$3)</f>
        <v>-</v>
      </c>
      <c r="W21" s="62" t="str">
        <f t="shared" si="7"/>
        <v>-</v>
      </c>
      <c r="X21" s="42"/>
      <c r="Y21" s="57" t="str" cm="1">
        <f t="array" ref="Y21">IF(X21="", "",
    _xlfn.IFS(
        X21="Minimal (0%-5%)", 0.025,
        X21="Minor (5%-10%)", 0.075,
        X21="Moderate (10%-25%)", 0.175,
        X21="Significant (25%-40%)", 0.325,
        X21="Severe (&gt;40%)", 0.45
    )
)</f>
        <v/>
      </c>
      <c r="Z21" s="126" t="str">
        <f t="shared" si="0"/>
        <v>-</v>
      </c>
      <c r="AA21" s="127" t="str">
        <f>IF(Y21="", "-",Y21*'Risk Register'!$C$5)</f>
        <v>-</v>
      </c>
      <c r="AB21" s="127" t="str">
        <f t="shared" si="1"/>
        <v>-</v>
      </c>
      <c r="AC21" s="128">
        <v>4</v>
      </c>
      <c r="AD21" s="129" t="str">
        <f>_xlfn.LET(
    _xlpm.CostSel, S21,
    _xlpm.SchedSel, X21,
    _xlpm.ImpactOrder, {"Minimal (0%-5%)","Minor (5%-10%)","Moderate (10%-25%)","Significant (25%-40%)","Severe (&gt;40%)"},
    IF(_xlpm.CostSel="", IF(_xlpm.SchedSel="", "", _xlpm.SchedSel),
        IF(_xlpm.SchedSel="", _xlpm.CostSel,
            IF(MATCH(_xlpm.CostSel, _xlpm.ImpactOrder, 0) &gt; MATCH(_xlpm.SchedSel, _xlpm.ImpactOrder, 0), _xlpm.CostSel, _xlpm.SchedSel)
        )
    )
)</f>
        <v/>
      </c>
      <c r="AE21" s="44">
        <v>0.2</v>
      </c>
      <c r="AF21" s="94"/>
      <c r="AG21" s="69" t="s">
        <v>588</v>
      </c>
      <c r="AH21" s="70" t="s">
        <v>603</v>
      </c>
      <c r="AI21" s="54"/>
      <c r="AJ21" s="53"/>
      <c r="AK21" s="97"/>
      <c r="AL21" s="41" t="s">
        <v>140</v>
      </c>
      <c r="AM21" s="59" cm="1">
        <f t="array" ref="AM21">IF(AL21="", "",
    _xlfn.IFS(
        AL21="Not Likely (&lt;10%)", 0.05,
        AL21="Low Likelihood (10%-30%)", 0.2,
        AL21="Likely (30%-70%)", 0.5,
        AL21="Highly Likely (70%-90%)", 0.8,
        AL21="Near Certainty (&gt;90%)", 0.95
    )
)</f>
        <v>0.2</v>
      </c>
      <c r="AN21" s="32"/>
      <c r="AO21" s="58" t="str" cm="1">
        <f t="array" ref="AO21">IF(AN21="", "",
    _xlfn.IFS(
        AN21="Minimal (0%-5%)", 0.025,
        AN21="Minor (5%-10%)", 0.075,
        AN21="Moderate (10%-25%)", 0.175,
        AN21="Significant (25%-40%)", 0.325,
        AN21="Severe (&gt;40%)", 0.45
    )
)</f>
        <v/>
      </c>
      <c r="AP21" s="130" t="str">
        <f t="shared" si="2"/>
        <v>-</v>
      </c>
      <c r="AQ21" s="130" t="str">
        <f>IF(AO21="","-",AO21*'Risk Register'!$C$3)</f>
        <v>-</v>
      </c>
      <c r="AR21" s="130" t="str">
        <f t="shared" si="3"/>
        <v>-</v>
      </c>
      <c r="AS21" s="42"/>
      <c r="AT21" s="57" t="str" cm="1">
        <f t="array" ref="AT21">IF(AS21="", "",
    _xlfn.IFS(
        AS21="Minimal (0%-5%)", 0.025,
        AS21="Minor (5%-10%)", 0.075,
        AS21="Moderate (10%-25%)", 0.175,
        AS21="Significant (25%-40%)", 0.325,
        AS21="Severe (&gt;40%)", 0.45
    )
)</f>
        <v/>
      </c>
      <c r="AU21" s="127" t="str">
        <f t="shared" si="4"/>
        <v>-</v>
      </c>
      <c r="AV21" s="131" t="str">
        <f>IF(AT21="","-",AT21*'Risk Register'!$C$5)</f>
        <v>-</v>
      </c>
      <c r="AW21" s="127" t="str">
        <f t="shared" si="5"/>
        <v>-</v>
      </c>
      <c r="AX21" s="132">
        <v>4</v>
      </c>
      <c r="AY21" s="114" t="str">
        <f>_xlfn.LET(
    _xlpm.CostSel, AN21,
    _xlpm.SchedSel, AS21,
    _xlpm.ImpactOrder, {"Minimal (0%-5%)","Minor (5%-10%)","Moderate (10%-25%)","Significant (25%-40%)","Severe (&gt;40%)"},
    IF(_xlpm.CostSel="", IF(_xlpm.SchedSel="", "", _xlpm.SchedSel),
        IF(_xlpm.SchedSel="", _xlpm.CostSel,
            IF(MATCH(_xlpm.CostSel, _xlpm.ImpactOrder, 0) &gt; MATCH(_xlpm.SchedSel, _xlpm.ImpactOrder, 0), _xlpm.CostSel, _xlpm.SchedSel)
        )
    )
)</f>
        <v/>
      </c>
      <c r="AZ21" s="128">
        <v>0.06</v>
      </c>
      <c r="BA21" s="100"/>
      <c r="BB21" s="133"/>
      <c r="BC21" s="43"/>
    </row>
    <row r="22" spans="1:55" ht="104" x14ac:dyDescent="0.35">
      <c r="A22" s="34">
        <v>15</v>
      </c>
      <c r="B22" s="35" t="s">
        <v>463</v>
      </c>
      <c r="C22" s="31" t="s">
        <v>159</v>
      </c>
      <c r="D22" s="35" t="s">
        <v>151</v>
      </c>
      <c r="E22" s="35" t="s">
        <v>580</v>
      </c>
      <c r="F22" s="35"/>
      <c r="G22" s="31" t="s">
        <v>148</v>
      </c>
      <c r="H22" s="35"/>
      <c r="I22" s="67" t="s">
        <v>507</v>
      </c>
      <c r="J22" s="68" t="s">
        <v>551</v>
      </c>
      <c r="K22" s="64" t="str">
        <f>Table3[[#This Row],[IF]]&amp;", "&amp;Table3[[#This Row],[THEN]]</f>
        <v>If tools and/or equipment (heavy equipment, vehicles, tools, machines) are not available for use for activities in the project schedule, THEN work activities productivity and schedule will be adversely impacted causing delays and additional costs</v>
      </c>
      <c r="L22" s="35"/>
      <c r="M22" s="35"/>
      <c r="N22" s="55"/>
      <c r="O22" s="55"/>
      <c r="P22" s="92"/>
      <c r="Q22" s="56" t="s">
        <v>139</v>
      </c>
      <c r="R22" s="52" cm="1">
        <f t="array" ref="R22">IF(Q22="", "",
    _xlfn.IFS(
        Q22="Not Likely (&lt;10%)", 0.05,
        Q22="Low Likelihood (10%-30%)", 0.2,
        Q22="Likely (30%-70%)", 0.5,
        Q22="Highly Likely (70%-90%)", 0.8,
        Q22="Near Certainty (&gt;90%)", 0.95
    )
)</f>
        <v>0.5</v>
      </c>
      <c r="S22" s="32"/>
      <c r="T22" s="51" t="str" cm="1">
        <f t="array" ref="T22">IF(S22="", "",
    _xlfn.IFS(
        S22="Minimal (0%-5%)", 0.025,
        S22="Minor (5%-10%)", 0.075,
        S22="Moderate (10%-25%)", 0.175,
        S22="Significant (25%-40%)", 0.325,
        S22="Severe (&gt;40%)", 0.45
    )
)</f>
        <v/>
      </c>
      <c r="U22" s="62" t="str">
        <f t="shared" si="6"/>
        <v>-</v>
      </c>
      <c r="V22" s="62" t="str">
        <f>IF(T22="","-",T22*'Risk Register'!$C$3)</f>
        <v>-</v>
      </c>
      <c r="W22" s="62" t="str">
        <f t="shared" si="7"/>
        <v>-</v>
      </c>
      <c r="X22" s="42"/>
      <c r="Y22" s="57" t="str" cm="1">
        <f t="array" ref="Y22">IF(X22="", "",
    _xlfn.IFS(
        X22="Minimal (0%-5%)", 0.025,
        X22="Minor (5%-10%)", 0.075,
        X22="Moderate (10%-25%)", 0.175,
        X22="Significant (25%-40%)", 0.325,
        X22="Severe (&gt;40%)", 0.45
    )
)</f>
        <v/>
      </c>
      <c r="Z22" s="126" t="str">
        <f t="shared" si="0"/>
        <v>-</v>
      </c>
      <c r="AA22" s="127" t="str">
        <f>IF(Y22="", "-",Y22*'Risk Register'!$C$5)</f>
        <v>-</v>
      </c>
      <c r="AB22" s="127" t="str">
        <f t="shared" si="1"/>
        <v>-</v>
      </c>
      <c r="AC22" s="128">
        <v>4</v>
      </c>
      <c r="AD22" s="129" t="str">
        <f>_xlfn.LET(
    _xlpm.CostSel, S22,
    _xlpm.SchedSel, X22,
    _xlpm.ImpactOrder, {"Minimal (0%-5%)","Minor (5%-10%)","Moderate (10%-25%)","Significant (25%-40%)","Severe (&gt;40%)"},
    IF(_xlpm.CostSel="", IF(_xlpm.SchedSel="", "", _xlpm.SchedSel),
        IF(_xlpm.SchedSel="", _xlpm.CostSel,
            IF(MATCH(_xlpm.CostSel, _xlpm.ImpactOrder, 0) &gt; MATCH(_xlpm.SchedSel, _xlpm.ImpactOrder, 0), _xlpm.CostSel, _xlpm.SchedSel)
        )
    )
)</f>
        <v/>
      </c>
      <c r="AE22" s="44">
        <v>0.2</v>
      </c>
      <c r="AF22" s="94"/>
      <c r="AG22" s="69" t="s">
        <v>588</v>
      </c>
      <c r="AH22" s="70" t="s">
        <v>604</v>
      </c>
      <c r="AI22" s="54"/>
      <c r="AJ22" s="53"/>
      <c r="AK22" s="97"/>
      <c r="AL22" s="41" t="s">
        <v>140</v>
      </c>
      <c r="AM22" s="59" cm="1">
        <f t="array" ref="AM22">IF(AL22="", "",
    _xlfn.IFS(
        AL22="Not Likely (&lt;10%)", 0.05,
        AL22="Low Likelihood (10%-30%)", 0.2,
        AL22="Likely (30%-70%)", 0.5,
        AL22="Highly Likely (70%-90%)", 0.8,
        AL22="Near Certainty (&gt;90%)", 0.95
    )
)</f>
        <v>0.2</v>
      </c>
      <c r="AN22" s="32"/>
      <c r="AO22" s="58" t="str" cm="1">
        <f t="array" ref="AO22">IF(AN22="", "",
    _xlfn.IFS(
        AN22="Minimal (0%-5%)", 0.025,
        AN22="Minor (5%-10%)", 0.075,
        AN22="Moderate (10%-25%)", 0.175,
        AN22="Significant (25%-40%)", 0.325,
        AN22="Severe (&gt;40%)", 0.45
    )
)</f>
        <v/>
      </c>
      <c r="AP22" s="130" t="str">
        <f t="shared" si="2"/>
        <v>-</v>
      </c>
      <c r="AQ22" s="130" t="str">
        <f>IF(AO22="","-",AO22*'Risk Register'!$C$3)</f>
        <v>-</v>
      </c>
      <c r="AR22" s="130" t="str">
        <f t="shared" si="3"/>
        <v>-</v>
      </c>
      <c r="AS22" s="42"/>
      <c r="AT22" s="57" t="str" cm="1">
        <f t="array" ref="AT22">IF(AS22="", "",
    _xlfn.IFS(
        AS22="Minimal (0%-5%)", 0.025,
        AS22="Minor (5%-10%)", 0.075,
        AS22="Moderate (10%-25%)", 0.175,
        AS22="Significant (25%-40%)", 0.325,
        AS22="Severe (&gt;40%)", 0.45
    )
)</f>
        <v/>
      </c>
      <c r="AU22" s="127" t="str">
        <f t="shared" si="4"/>
        <v>-</v>
      </c>
      <c r="AV22" s="131" t="str">
        <f>IF(AT22="","-",AT22*'Risk Register'!$C$5)</f>
        <v>-</v>
      </c>
      <c r="AW22" s="127" t="str">
        <f t="shared" si="5"/>
        <v>-</v>
      </c>
      <c r="AX22" s="132">
        <v>2</v>
      </c>
      <c r="AY22" s="114" t="str">
        <f>_xlfn.LET(
    _xlpm.CostSel, AN22,
    _xlpm.SchedSel, AS22,
    _xlpm.ImpactOrder, {"Minimal (0%-5%)","Minor (5%-10%)","Moderate (10%-25%)","Significant (25%-40%)","Severe (&gt;40%)"},
    IF(_xlpm.CostSel="", IF(_xlpm.SchedSel="", "", _xlpm.SchedSel),
        IF(_xlpm.SchedSel="", _xlpm.CostSel,
            IF(MATCH(_xlpm.CostSel, _xlpm.ImpactOrder, 0) &gt; MATCH(_xlpm.SchedSel, _xlpm.ImpactOrder, 0), _xlpm.CostSel, _xlpm.SchedSel)
        )
    )
)</f>
        <v/>
      </c>
      <c r="AZ22" s="128">
        <v>4.0000000000000008E-2</v>
      </c>
      <c r="BA22" s="100"/>
      <c r="BB22" s="133"/>
      <c r="BC22" s="43"/>
    </row>
    <row r="23" spans="1:55" ht="100" x14ac:dyDescent="0.35">
      <c r="A23" s="34">
        <v>16</v>
      </c>
      <c r="B23" s="35" t="s">
        <v>464</v>
      </c>
      <c r="C23" s="31" t="s">
        <v>159</v>
      </c>
      <c r="D23" s="35" t="s">
        <v>151</v>
      </c>
      <c r="E23" s="35" t="s">
        <v>576</v>
      </c>
      <c r="F23" s="35"/>
      <c r="G23" s="31" t="s">
        <v>148</v>
      </c>
      <c r="H23" s="35"/>
      <c r="I23" s="67" t="s">
        <v>508</v>
      </c>
      <c r="J23" s="68" t="s">
        <v>552</v>
      </c>
      <c r="K23" s="64" t="str">
        <f>Table3[[#This Row],[IF]]&amp;", "&amp;Table3[[#This Row],[THEN]]</f>
        <v>IF an object is uncovered during excavation, THEN excavation may pause or stop while the area or object is surveyed and evaluated impacting operations or construction</v>
      </c>
      <c r="L23" s="35"/>
      <c r="M23" s="35"/>
      <c r="N23" s="55"/>
      <c r="O23" s="55"/>
      <c r="P23" s="92"/>
      <c r="Q23" s="56" t="s">
        <v>140</v>
      </c>
      <c r="R23" s="52" cm="1">
        <f t="array" ref="R23">IF(Q23="", "",
    _xlfn.IFS(
        Q23="Not Likely (&lt;10%)", 0.05,
        Q23="Low Likelihood (10%-30%)", 0.2,
        Q23="Likely (30%-70%)", 0.5,
        Q23="Highly Likely (70%-90%)", 0.8,
        Q23="Near Certainty (&gt;90%)", 0.95
    )
)</f>
        <v>0.2</v>
      </c>
      <c r="S23" s="32"/>
      <c r="T23" s="51" t="str" cm="1">
        <f t="array" ref="T23">IF(S23="", "",
    _xlfn.IFS(
        S23="Minimal (0%-5%)", 0.025,
        S23="Minor (5%-10%)", 0.075,
        S23="Moderate (10%-25%)", 0.175,
        S23="Significant (25%-40%)", 0.325,
        S23="Severe (&gt;40%)", 0.45
    )
)</f>
        <v/>
      </c>
      <c r="U23" s="62" t="str">
        <f t="shared" si="6"/>
        <v>-</v>
      </c>
      <c r="V23" s="62" t="str">
        <f>IF(T23="","-",T23*'Risk Register'!$C$3)</f>
        <v>-</v>
      </c>
      <c r="W23" s="62" t="str">
        <f t="shared" si="7"/>
        <v>-</v>
      </c>
      <c r="X23" s="42"/>
      <c r="Y23" s="57" t="str" cm="1">
        <f t="array" ref="Y23">IF(X23="", "",
    _xlfn.IFS(
        X23="Minimal (0%-5%)", 0.025,
        X23="Minor (5%-10%)", 0.075,
        X23="Moderate (10%-25%)", 0.175,
        X23="Significant (25%-40%)", 0.325,
        X23="Severe (&gt;40%)", 0.45
    )
)</f>
        <v/>
      </c>
      <c r="Z23" s="126" t="str">
        <f t="shared" si="0"/>
        <v>-</v>
      </c>
      <c r="AA23" s="127" t="str">
        <f>IF(Y23="", "-",Y23*'Risk Register'!$C$5)</f>
        <v>-</v>
      </c>
      <c r="AB23" s="127" t="str">
        <f t="shared" si="1"/>
        <v>-</v>
      </c>
      <c r="AC23" s="128">
        <v>4</v>
      </c>
      <c r="AD23" s="129" t="str">
        <f>_xlfn.LET(
    _xlpm.CostSel, S23,
    _xlpm.SchedSel, X23,
    _xlpm.ImpactOrder, {"Minimal (0%-5%)","Minor (5%-10%)","Moderate (10%-25%)","Significant (25%-40%)","Severe (&gt;40%)"},
    IF(_xlpm.CostSel="", IF(_xlpm.SchedSel="", "", _xlpm.SchedSel),
        IF(_xlpm.SchedSel="", _xlpm.CostSel,
            IF(MATCH(_xlpm.CostSel, _xlpm.ImpactOrder, 0) &gt; MATCH(_xlpm.SchedSel, _xlpm.ImpactOrder, 0), _xlpm.CostSel, _xlpm.SchedSel)
        )
    )
)</f>
        <v/>
      </c>
      <c r="AE23" s="44">
        <v>0.1</v>
      </c>
      <c r="AF23" s="94"/>
      <c r="AG23" s="69" t="s">
        <v>588</v>
      </c>
      <c r="AH23" s="70" t="s">
        <v>605</v>
      </c>
      <c r="AI23" s="54"/>
      <c r="AJ23" s="53"/>
      <c r="AK23" s="97"/>
      <c r="AL23" s="41" t="s">
        <v>140</v>
      </c>
      <c r="AM23" s="59" cm="1">
        <f t="array" ref="AM23">IF(AL23="", "",
    _xlfn.IFS(
        AL23="Not Likely (&lt;10%)", 0.05,
        AL23="Low Likelihood (10%-30%)", 0.2,
        AL23="Likely (30%-70%)", 0.5,
        AL23="Highly Likely (70%-90%)", 0.8,
        AL23="Near Certainty (&gt;90%)", 0.95
    )
)</f>
        <v>0.2</v>
      </c>
      <c r="AN23" s="32"/>
      <c r="AO23" s="58" t="str" cm="1">
        <f t="array" ref="AO23">IF(AN23="", "",
    _xlfn.IFS(
        AN23="Minimal (0%-5%)", 0.025,
        AN23="Minor (5%-10%)", 0.075,
        AN23="Moderate (10%-25%)", 0.175,
        AN23="Significant (25%-40%)", 0.325,
        AN23="Severe (&gt;40%)", 0.45
    )
)</f>
        <v/>
      </c>
      <c r="AP23" s="130" t="str">
        <f t="shared" si="2"/>
        <v>-</v>
      </c>
      <c r="AQ23" s="130" t="str">
        <f>IF(AO23="","-",AO23*'Risk Register'!$C$3)</f>
        <v>-</v>
      </c>
      <c r="AR23" s="130" t="str">
        <f t="shared" si="3"/>
        <v>-</v>
      </c>
      <c r="AS23" s="42"/>
      <c r="AT23" s="57" t="str" cm="1">
        <f t="array" ref="AT23">IF(AS23="", "",
    _xlfn.IFS(
        AS23="Minimal (0%-5%)", 0.025,
        AS23="Minor (5%-10%)", 0.075,
        AS23="Moderate (10%-25%)", 0.175,
        AS23="Significant (25%-40%)", 0.325,
        AS23="Severe (&gt;40%)", 0.45
    )
)</f>
        <v/>
      </c>
      <c r="AU23" s="127" t="str">
        <f t="shared" si="4"/>
        <v>-</v>
      </c>
      <c r="AV23" s="131" t="str">
        <f>IF(AT23="","-",AT23*'Risk Register'!$C$5)</f>
        <v>-</v>
      </c>
      <c r="AW23" s="127" t="str">
        <f t="shared" si="5"/>
        <v>-</v>
      </c>
      <c r="AX23" s="132">
        <v>4</v>
      </c>
      <c r="AY23" s="114" t="str">
        <f>_xlfn.LET(
    _xlpm.CostSel, AN23,
    _xlpm.SchedSel, AS23,
    _xlpm.ImpactOrder, {"Minimal (0%-5%)","Minor (5%-10%)","Moderate (10%-25%)","Significant (25%-40%)","Severe (&gt;40%)"},
    IF(_xlpm.CostSel="", IF(_xlpm.SchedSel="", "", _xlpm.SchedSel),
        IF(_xlpm.SchedSel="", _xlpm.CostSel,
            IF(MATCH(_xlpm.CostSel, _xlpm.ImpactOrder, 0) &gt; MATCH(_xlpm.SchedSel, _xlpm.ImpactOrder, 0), _xlpm.CostSel, _xlpm.SchedSel)
        )
    )
)</f>
        <v/>
      </c>
      <c r="AZ23" s="128">
        <v>4.0000000000000008E-2</v>
      </c>
      <c r="BA23" s="100"/>
      <c r="BB23" s="133"/>
      <c r="BC23" s="43"/>
    </row>
    <row r="24" spans="1:55" ht="78" x14ac:dyDescent="0.35">
      <c r="A24" s="34">
        <v>17</v>
      </c>
      <c r="B24" s="35" t="s">
        <v>465</v>
      </c>
      <c r="C24" s="31" t="s">
        <v>159</v>
      </c>
      <c r="D24" s="35" t="s">
        <v>151</v>
      </c>
      <c r="E24" s="35" t="s">
        <v>576</v>
      </c>
      <c r="F24" s="35"/>
      <c r="G24" s="31" t="s">
        <v>148</v>
      </c>
      <c r="H24" s="35"/>
      <c r="I24" s="67" t="s">
        <v>509</v>
      </c>
      <c r="J24" s="68" t="s">
        <v>553</v>
      </c>
      <c r="K24" s="64" t="str">
        <f>Table3[[#This Row],[IF]]&amp;", "&amp;Table3[[#This Row],[THEN]]</f>
        <v>IF security requirements (escort) are not known, THEN security incidents and/or violations may occur and/or uncleared workers may not be able to work in the area.</v>
      </c>
      <c r="L24" s="35"/>
      <c r="M24" s="35"/>
      <c r="N24" s="55"/>
      <c r="O24" s="55"/>
      <c r="P24" s="92"/>
      <c r="Q24" s="56" t="s">
        <v>140</v>
      </c>
      <c r="R24" s="52" cm="1">
        <f t="array" ref="R24">IF(Q24="", "",
    _xlfn.IFS(
        Q24="Not Likely (&lt;10%)", 0.05,
        Q24="Low Likelihood (10%-30%)", 0.2,
        Q24="Likely (30%-70%)", 0.5,
        Q24="Highly Likely (70%-90%)", 0.8,
        Q24="Near Certainty (&gt;90%)", 0.95
    )
)</f>
        <v>0.2</v>
      </c>
      <c r="S24" s="32"/>
      <c r="T24" s="51" t="str" cm="1">
        <f t="array" ref="T24">IF(S24="", "",
    _xlfn.IFS(
        S24="Minimal (0%-5%)", 0.025,
        S24="Minor (5%-10%)", 0.075,
        S24="Moderate (10%-25%)", 0.175,
        S24="Significant (25%-40%)", 0.325,
        S24="Severe (&gt;40%)", 0.45
    )
)</f>
        <v/>
      </c>
      <c r="U24" s="62" t="str">
        <f t="shared" si="6"/>
        <v>-</v>
      </c>
      <c r="V24" s="62" t="str">
        <f>IF(T24="","-",T24*'Risk Register'!$C$3)</f>
        <v>-</v>
      </c>
      <c r="W24" s="62" t="str">
        <f t="shared" si="7"/>
        <v>-</v>
      </c>
      <c r="X24" s="42"/>
      <c r="Y24" s="57" t="str" cm="1">
        <f t="array" ref="Y24">IF(X24="", "",
    _xlfn.IFS(
        X24="Minimal (0%-5%)", 0.025,
        X24="Minor (5%-10%)", 0.075,
        X24="Moderate (10%-25%)", 0.175,
        X24="Significant (25%-40%)", 0.325,
        X24="Severe (&gt;40%)", 0.45
    )
)</f>
        <v/>
      </c>
      <c r="Z24" s="126" t="str">
        <f t="shared" si="0"/>
        <v>-</v>
      </c>
      <c r="AA24" s="127" t="str">
        <f>IF(Y24="", "-",Y24*'Risk Register'!$C$5)</f>
        <v>-</v>
      </c>
      <c r="AB24" s="127" t="str">
        <f t="shared" si="1"/>
        <v>-</v>
      </c>
      <c r="AC24" s="128">
        <v>3</v>
      </c>
      <c r="AD24" s="129" t="str">
        <f>_xlfn.LET(
    _xlpm.CostSel, S24,
    _xlpm.SchedSel, X24,
    _xlpm.ImpactOrder, {"Minimal (0%-5%)","Minor (5%-10%)","Moderate (10%-25%)","Significant (25%-40%)","Severe (&gt;40%)"},
    IF(_xlpm.CostSel="", IF(_xlpm.SchedSel="", "", _xlpm.SchedSel),
        IF(_xlpm.SchedSel="", _xlpm.CostSel,
            IF(MATCH(_xlpm.CostSel, _xlpm.ImpactOrder, 0) &gt; MATCH(_xlpm.SchedSel, _xlpm.ImpactOrder, 0), _xlpm.CostSel, _xlpm.SchedSel)
        )
    )
)</f>
        <v/>
      </c>
      <c r="AE24" s="44">
        <v>4.0000000000000008E-2</v>
      </c>
      <c r="AF24" s="94"/>
      <c r="AG24" s="69" t="s">
        <v>586</v>
      </c>
      <c r="AH24" s="70" t="s">
        <v>606</v>
      </c>
      <c r="AI24" s="54"/>
      <c r="AJ24" s="53"/>
      <c r="AK24" s="97"/>
      <c r="AL24" s="41" t="s">
        <v>140</v>
      </c>
      <c r="AM24" s="59" cm="1">
        <f t="array" ref="AM24">IF(AL24="", "",
    _xlfn.IFS(
        AL24="Not Likely (&lt;10%)", 0.05,
        AL24="Low Likelihood (10%-30%)", 0.2,
        AL24="Likely (30%-70%)", 0.5,
        AL24="Highly Likely (70%-90%)", 0.8,
        AL24="Near Certainty (&gt;90%)", 0.95
    )
)</f>
        <v>0.2</v>
      </c>
      <c r="AN24" s="32"/>
      <c r="AO24" s="58" t="str" cm="1">
        <f t="array" ref="AO24">IF(AN24="", "",
    _xlfn.IFS(
        AN24="Minimal (0%-5%)", 0.025,
        AN24="Minor (5%-10%)", 0.075,
        AN24="Moderate (10%-25%)", 0.175,
        AN24="Significant (25%-40%)", 0.325,
        AN24="Severe (&gt;40%)", 0.45
    )
)</f>
        <v/>
      </c>
      <c r="AP24" s="130" t="str">
        <f t="shared" si="2"/>
        <v>-</v>
      </c>
      <c r="AQ24" s="130" t="str">
        <f>IF(AO24="","-",AO24*'Risk Register'!$C$3)</f>
        <v>-</v>
      </c>
      <c r="AR24" s="130" t="str">
        <f t="shared" si="3"/>
        <v>-</v>
      </c>
      <c r="AS24" s="42"/>
      <c r="AT24" s="57" t="str" cm="1">
        <f t="array" ref="AT24">IF(AS24="", "",
    _xlfn.IFS(
        AS24="Minimal (0%-5%)", 0.025,
        AS24="Minor (5%-10%)", 0.075,
        AS24="Moderate (10%-25%)", 0.175,
        AS24="Significant (25%-40%)", 0.325,
        AS24="Severe (&gt;40%)", 0.45
    )
)</f>
        <v/>
      </c>
      <c r="AU24" s="127" t="str">
        <f t="shared" si="4"/>
        <v>-</v>
      </c>
      <c r="AV24" s="131" t="str">
        <f>IF(AT24="","-",AT24*'Risk Register'!$C$5)</f>
        <v>-</v>
      </c>
      <c r="AW24" s="127" t="str">
        <f t="shared" si="5"/>
        <v>-</v>
      </c>
      <c r="AX24" s="132">
        <v>3</v>
      </c>
      <c r="AY24" s="114" t="str">
        <f>_xlfn.LET(
    _xlpm.CostSel, AN24,
    _xlpm.SchedSel, AS24,
    _xlpm.ImpactOrder, {"Minimal (0%-5%)","Minor (5%-10%)","Moderate (10%-25%)","Significant (25%-40%)","Severe (&gt;40%)"},
    IF(_xlpm.CostSel="", IF(_xlpm.SchedSel="", "", _xlpm.SchedSel),
        IF(_xlpm.SchedSel="", _xlpm.CostSel,
            IF(MATCH(_xlpm.CostSel, _xlpm.ImpactOrder, 0) &gt; MATCH(_xlpm.SchedSel, _xlpm.ImpactOrder, 0), _xlpm.CostSel, _xlpm.SchedSel)
        )
    )
)</f>
        <v/>
      </c>
      <c r="AZ24" s="128">
        <v>2.0000000000000004E-2</v>
      </c>
      <c r="BA24" s="100"/>
      <c r="BB24" s="133"/>
      <c r="BC24" s="43"/>
    </row>
    <row r="25" spans="1:55" ht="100" x14ac:dyDescent="0.35">
      <c r="A25" s="34">
        <v>18</v>
      </c>
      <c r="B25" s="35" t="s">
        <v>466</v>
      </c>
      <c r="C25" s="31" t="s">
        <v>159</v>
      </c>
      <c r="D25" s="35" t="s">
        <v>151</v>
      </c>
      <c r="E25" s="35" t="s">
        <v>576</v>
      </c>
      <c r="F25" s="35"/>
      <c r="G25" s="31" t="s">
        <v>148</v>
      </c>
      <c r="H25" s="35"/>
      <c r="I25" s="67" t="s">
        <v>510</v>
      </c>
      <c r="J25" s="68" t="s">
        <v>554</v>
      </c>
      <c r="K25" s="64" t="str">
        <f>Table3[[#This Row],[IF]]&amp;", "&amp;Table3[[#This Row],[THEN]]</f>
        <v>IF equipment or instrumentation breakdown, THEN work that requires this equipment may stop and affect project schedule.</v>
      </c>
      <c r="L25" s="35"/>
      <c r="M25" s="35"/>
      <c r="N25" s="55"/>
      <c r="O25" s="55"/>
      <c r="P25" s="92"/>
      <c r="Q25" s="56" t="s">
        <v>139</v>
      </c>
      <c r="R25" s="52" cm="1">
        <f t="array" ref="R25">IF(Q25="", "",
    _xlfn.IFS(
        Q25="Not Likely (&lt;10%)", 0.05,
        Q25="Low Likelihood (10%-30%)", 0.2,
        Q25="Likely (30%-70%)", 0.5,
        Q25="Highly Likely (70%-90%)", 0.8,
        Q25="Near Certainty (&gt;90%)", 0.95
    )
)</f>
        <v>0.5</v>
      </c>
      <c r="S25" s="32"/>
      <c r="T25" s="51" t="str" cm="1">
        <f t="array" ref="T25">IF(S25="", "",
    _xlfn.IFS(
        S25="Minimal (0%-5%)", 0.025,
        S25="Minor (5%-10%)", 0.075,
        S25="Moderate (10%-25%)", 0.175,
        S25="Significant (25%-40%)", 0.325,
        S25="Severe (&gt;40%)", 0.45
    )
)</f>
        <v/>
      </c>
      <c r="U25" s="62" t="str">
        <f t="shared" si="6"/>
        <v>-</v>
      </c>
      <c r="V25" s="62" t="str">
        <f>IF(T25="","-",T25*'Risk Register'!$C$3)</f>
        <v>-</v>
      </c>
      <c r="W25" s="62" t="str">
        <f t="shared" si="7"/>
        <v>-</v>
      </c>
      <c r="X25" s="42"/>
      <c r="Y25" s="57" t="str" cm="1">
        <f t="array" ref="Y25">IF(X25="", "",
    _xlfn.IFS(
        X25="Minimal (0%-5%)", 0.025,
        X25="Minor (5%-10%)", 0.075,
        X25="Moderate (10%-25%)", 0.175,
        X25="Significant (25%-40%)", 0.325,
        X25="Severe (&gt;40%)", 0.45
    )
)</f>
        <v/>
      </c>
      <c r="Z25" s="126" t="str">
        <f t="shared" si="0"/>
        <v>-</v>
      </c>
      <c r="AA25" s="127" t="str">
        <f>IF(Y25="", "-",Y25*'Risk Register'!$C$5)</f>
        <v>-</v>
      </c>
      <c r="AB25" s="127" t="str">
        <f t="shared" si="1"/>
        <v>-</v>
      </c>
      <c r="AC25" s="128">
        <v>5</v>
      </c>
      <c r="AD25" s="129" t="str">
        <f>_xlfn.LET(
    _xlpm.CostSel, S25,
    _xlpm.SchedSel, X25,
    _xlpm.ImpactOrder, {"Minimal (0%-5%)","Minor (5%-10%)","Moderate (10%-25%)","Significant (25%-40%)","Severe (&gt;40%)"},
    IF(_xlpm.CostSel="", IF(_xlpm.SchedSel="", "", _xlpm.SchedSel),
        IF(_xlpm.SchedSel="", _xlpm.CostSel,
            IF(MATCH(_xlpm.CostSel, _xlpm.ImpactOrder, 0) &gt; MATCH(_xlpm.SchedSel, _xlpm.ImpactOrder, 0), _xlpm.CostSel, _xlpm.SchedSel)
        )
    )
)</f>
        <v/>
      </c>
      <c r="AE25" s="44">
        <v>0.18</v>
      </c>
      <c r="AF25" s="94"/>
      <c r="AG25" s="69" t="s">
        <v>588</v>
      </c>
      <c r="AH25" s="70" t="s">
        <v>607</v>
      </c>
      <c r="AI25" s="54"/>
      <c r="AJ25" s="53"/>
      <c r="AK25" s="97"/>
      <c r="AL25" s="41" t="s">
        <v>139</v>
      </c>
      <c r="AM25" s="59" cm="1">
        <f t="array" ref="AM25">IF(AL25="", "",
    _xlfn.IFS(
        AL25="Not Likely (&lt;10%)", 0.05,
        AL25="Low Likelihood (10%-30%)", 0.2,
        AL25="Likely (30%-70%)", 0.5,
        AL25="Highly Likely (70%-90%)", 0.8,
        AL25="Near Certainty (&gt;90%)", 0.95
    )
)</f>
        <v>0.5</v>
      </c>
      <c r="AN25" s="32"/>
      <c r="AO25" s="58" t="str" cm="1">
        <f t="array" ref="AO25">IF(AN25="", "",
    _xlfn.IFS(
        AN25="Minimal (0%-5%)", 0.025,
        AN25="Minor (5%-10%)", 0.075,
        AN25="Moderate (10%-25%)", 0.175,
        AN25="Significant (25%-40%)", 0.325,
        AN25="Severe (&gt;40%)", 0.45
    )
)</f>
        <v/>
      </c>
      <c r="AP25" s="130" t="str">
        <f t="shared" si="2"/>
        <v>-</v>
      </c>
      <c r="AQ25" s="130" t="str">
        <f>IF(AO25="","-",AO25*'Risk Register'!$C$3)</f>
        <v>-</v>
      </c>
      <c r="AR25" s="130" t="str">
        <f t="shared" si="3"/>
        <v>-</v>
      </c>
      <c r="AS25" s="42"/>
      <c r="AT25" s="57" t="str" cm="1">
        <f t="array" ref="AT25">IF(AS25="", "",
    _xlfn.IFS(
        AS25="Minimal (0%-5%)", 0.025,
        AS25="Minor (5%-10%)", 0.075,
        AS25="Moderate (10%-25%)", 0.175,
        AS25="Significant (25%-40%)", 0.325,
        AS25="Severe (&gt;40%)", 0.45
    )
)</f>
        <v/>
      </c>
      <c r="AU25" s="127" t="str">
        <f t="shared" si="4"/>
        <v>-</v>
      </c>
      <c r="AV25" s="131" t="str">
        <f>IF(AT25="","-",AT25*'Risk Register'!$C$5)</f>
        <v>-</v>
      </c>
      <c r="AW25" s="127" t="str">
        <f t="shared" si="5"/>
        <v>-</v>
      </c>
      <c r="AX25" s="132">
        <v>5</v>
      </c>
      <c r="AY25" s="114" t="str">
        <f>_xlfn.LET(
    _xlpm.CostSel, AN25,
    _xlpm.SchedSel, AS25,
    _xlpm.ImpactOrder, {"Minimal (0%-5%)","Minor (5%-10%)","Moderate (10%-25%)","Significant (25%-40%)","Severe (&gt;40%)"},
    IF(_xlpm.CostSel="", IF(_xlpm.SchedSel="", "", _xlpm.SchedSel),
        IF(_xlpm.SchedSel="", _xlpm.CostSel,
            IF(MATCH(_xlpm.CostSel, _xlpm.ImpactOrder, 0) &gt; MATCH(_xlpm.SchedSel, _xlpm.ImpactOrder, 0), _xlpm.CostSel, _xlpm.SchedSel)
        )
    )
)</f>
        <v/>
      </c>
      <c r="AZ25" s="128">
        <v>0.09</v>
      </c>
      <c r="BA25" s="100"/>
      <c r="BB25" s="133"/>
      <c r="BC25" s="43"/>
    </row>
    <row r="26" spans="1:55" ht="50" x14ac:dyDescent="0.35">
      <c r="A26" s="34">
        <v>19</v>
      </c>
      <c r="B26" s="35" t="s">
        <v>467</v>
      </c>
      <c r="C26" s="31" t="s">
        <v>159</v>
      </c>
      <c r="D26" s="35" t="s">
        <v>151</v>
      </c>
      <c r="E26" s="35" t="s">
        <v>576</v>
      </c>
      <c r="F26" s="35"/>
      <c r="G26" s="31" t="s">
        <v>148</v>
      </c>
      <c r="H26" s="35"/>
      <c r="I26" s="67" t="s">
        <v>511</v>
      </c>
      <c r="J26" s="68" t="s">
        <v>555</v>
      </c>
      <c r="K26" s="64" t="str">
        <f>Table3[[#This Row],[IF]]&amp;", "&amp;Table3[[#This Row],[THEN]]</f>
        <v>IF NEPA review identifies issues, THEN the project schedule can be adversely affected.</v>
      </c>
      <c r="L26" s="35"/>
      <c r="M26" s="35"/>
      <c r="N26" s="55"/>
      <c r="O26" s="55"/>
      <c r="P26" s="92"/>
      <c r="Q26" s="56" t="s">
        <v>140</v>
      </c>
      <c r="R26" s="52" cm="1">
        <f t="array" ref="R26">IF(Q26="", "",
    _xlfn.IFS(
        Q26="Not Likely (&lt;10%)", 0.05,
        Q26="Low Likelihood (10%-30%)", 0.2,
        Q26="Likely (30%-70%)", 0.5,
        Q26="Highly Likely (70%-90%)", 0.8,
        Q26="Near Certainty (&gt;90%)", 0.95
    )
)</f>
        <v>0.2</v>
      </c>
      <c r="S26" s="32"/>
      <c r="T26" s="51" t="str" cm="1">
        <f t="array" ref="T26">IF(S26="", "",
    _xlfn.IFS(
        S26="Minimal (0%-5%)", 0.025,
        S26="Minor (5%-10%)", 0.075,
        S26="Moderate (10%-25%)", 0.175,
        S26="Significant (25%-40%)", 0.325,
        S26="Severe (&gt;40%)", 0.45
    )
)</f>
        <v/>
      </c>
      <c r="U26" s="62" t="str">
        <f t="shared" si="6"/>
        <v>-</v>
      </c>
      <c r="V26" s="62" t="str">
        <f>IF(T26="","-",T26*'Risk Register'!$C$3)</f>
        <v>-</v>
      </c>
      <c r="W26" s="62" t="str">
        <f t="shared" si="7"/>
        <v>-</v>
      </c>
      <c r="X26" s="42"/>
      <c r="Y26" s="57" t="str" cm="1">
        <f t="array" ref="Y26">IF(X26="", "",
    _xlfn.IFS(
        X26="Minimal (0%-5%)", 0.025,
        X26="Minor (5%-10%)", 0.075,
        X26="Moderate (10%-25%)", 0.175,
        X26="Significant (25%-40%)", 0.325,
        X26="Severe (&gt;40%)", 0.45
    )
)</f>
        <v/>
      </c>
      <c r="Z26" s="126" t="str">
        <f t="shared" si="0"/>
        <v>-</v>
      </c>
      <c r="AA26" s="127" t="str">
        <f>IF(Y26="", "-",Y26*'Risk Register'!$C$5)</f>
        <v>-</v>
      </c>
      <c r="AB26" s="127" t="str">
        <f t="shared" si="1"/>
        <v>-</v>
      </c>
      <c r="AC26" s="128">
        <v>2</v>
      </c>
      <c r="AD26" s="129" t="str">
        <f>_xlfn.LET(
    _xlpm.CostSel, S26,
    _xlpm.SchedSel, X26,
    _xlpm.ImpactOrder, {"Minimal (0%-5%)","Minor (5%-10%)","Moderate (10%-25%)","Significant (25%-40%)","Severe (&gt;40%)"},
    IF(_xlpm.CostSel="", IF(_xlpm.SchedSel="", "", _xlpm.SchedSel),
        IF(_xlpm.SchedSel="", _xlpm.CostSel,
            IF(MATCH(_xlpm.CostSel, _xlpm.ImpactOrder, 0) &gt; MATCH(_xlpm.SchedSel, _xlpm.ImpactOrder, 0), _xlpm.CostSel, _xlpm.SchedSel)
        )
    )
)</f>
        <v/>
      </c>
      <c r="AE26" s="44">
        <v>0.1</v>
      </c>
      <c r="AF26" s="94"/>
      <c r="AG26" s="69" t="s">
        <v>588</v>
      </c>
      <c r="AH26" s="70" t="s">
        <v>608</v>
      </c>
      <c r="AI26" s="54"/>
      <c r="AJ26" s="53"/>
      <c r="AK26" s="97"/>
      <c r="AL26" s="41" t="s">
        <v>140</v>
      </c>
      <c r="AM26" s="59" cm="1">
        <f t="array" ref="AM26">IF(AL26="", "",
    _xlfn.IFS(
        AL26="Not Likely (&lt;10%)", 0.05,
        AL26="Low Likelihood (10%-30%)", 0.2,
        AL26="Likely (30%-70%)", 0.5,
        AL26="Highly Likely (70%-90%)", 0.8,
        AL26="Near Certainty (&gt;90%)", 0.95
    )
)</f>
        <v>0.2</v>
      </c>
      <c r="AN26" s="32"/>
      <c r="AO26" s="58" t="str" cm="1">
        <f t="array" ref="AO26">IF(AN26="", "",
    _xlfn.IFS(
        AN26="Minimal (0%-5%)", 0.025,
        AN26="Minor (5%-10%)", 0.075,
        AN26="Moderate (10%-25%)", 0.175,
        AN26="Significant (25%-40%)", 0.325,
        AN26="Severe (&gt;40%)", 0.45
    )
)</f>
        <v/>
      </c>
      <c r="AP26" s="130" t="str">
        <f t="shared" si="2"/>
        <v>-</v>
      </c>
      <c r="AQ26" s="130" t="str">
        <f>IF(AO26="","-",AO26*'Risk Register'!$C$3)</f>
        <v>-</v>
      </c>
      <c r="AR26" s="130" t="str">
        <f t="shared" si="3"/>
        <v>-</v>
      </c>
      <c r="AS26" s="42"/>
      <c r="AT26" s="57" t="str" cm="1">
        <f t="array" ref="AT26">IF(AS26="", "",
    _xlfn.IFS(
        AS26="Minimal (0%-5%)", 0.025,
        AS26="Minor (5%-10%)", 0.075,
        AS26="Moderate (10%-25%)", 0.175,
        AS26="Significant (25%-40%)", 0.325,
        AS26="Severe (&gt;40%)", 0.45
    )
)</f>
        <v/>
      </c>
      <c r="AU26" s="127" t="str">
        <f t="shared" si="4"/>
        <v>-</v>
      </c>
      <c r="AV26" s="131" t="str">
        <f>IF(AT26="","-",AT26*'Risk Register'!$C$5)</f>
        <v>-</v>
      </c>
      <c r="AW26" s="127" t="str">
        <f t="shared" si="5"/>
        <v>-</v>
      </c>
      <c r="AX26" s="132">
        <v>2</v>
      </c>
      <c r="AY26" s="114" t="str">
        <f>_xlfn.LET(
    _xlpm.CostSel, AN26,
    _xlpm.SchedSel, AS26,
    _xlpm.ImpactOrder, {"Minimal (0%-5%)","Minor (5%-10%)","Moderate (10%-25%)","Significant (25%-40%)","Severe (&gt;40%)"},
    IF(_xlpm.CostSel="", IF(_xlpm.SchedSel="", "", _xlpm.SchedSel),
        IF(_xlpm.SchedSel="", _xlpm.CostSel,
            IF(MATCH(_xlpm.CostSel, _xlpm.ImpactOrder, 0) &gt; MATCH(_xlpm.SchedSel, _xlpm.ImpactOrder, 0), _xlpm.CostSel, _xlpm.SchedSel)
        )
    )
)</f>
        <v/>
      </c>
      <c r="AZ26" s="128">
        <v>8.0000000000000016E-2</v>
      </c>
      <c r="BA26" s="100"/>
      <c r="BB26" s="133"/>
      <c r="BC26" s="43"/>
    </row>
    <row r="27" spans="1:55" ht="91" x14ac:dyDescent="0.35">
      <c r="A27" s="34">
        <v>20</v>
      </c>
      <c r="B27" s="35" t="s">
        <v>468</v>
      </c>
      <c r="C27" s="31" t="s">
        <v>159</v>
      </c>
      <c r="D27" s="35" t="s">
        <v>151</v>
      </c>
      <c r="E27" s="35" t="s">
        <v>576</v>
      </c>
      <c r="F27" s="35"/>
      <c r="G27" s="31" t="s">
        <v>148</v>
      </c>
      <c r="H27" s="35"/>
      <c r="I27" s="67" t="s">
        <v>512</v>
      </c>
      <c r="J27" s="68" t="s">
        <v>556</v>
      </c>
      <c r="K27" s="64" t="str">
        <f>Table3[[#This Row],[IF]]&amp;", "&amp;Table3[[#This Row],[THEN]]</f>
        <v>IF the biological or cultural review has delays or finds artifacts, THEN the scope and schedule changes may be required during project execution causing cost and schedule modifications.</v>
      </c>
      <c r="L27" s="35"/>
      <c r="M27" s="35"/>
      <c r="N27" s="55"/>
      <c r="O27" s="55"/>
      <c r="P27" s="92"/>
      <c r="Q27" s="56" t="s">
        <v>140</v>
      </c>
      <c r="R27" s="52" cm="1">
        <f t="array" ref="R27">IF(Q27="", "",
    _xlfn.IFS(
        Q27="Not Likely (&lt;10%)", 0.05,
        Q27="Low Likelihood (10%-30%)", 0.2,
        Q27="Likely (30%-70%)", 0.5,
        Q27="Highly Likely (70%-90%)", 0.8,
        Q27="Near Certainty (&gt;90%)", 0.95
    )
)</f>
        <v>0.2</v>
      </c>
      <c r="S27" s="32"/>
      <c r="T27" s="51" t="str" cm="1">
        <f t="array" ref="T27">IF(S27="", "",
    _xlfn.IFS(
        S27="Minimal (0%-5%)", 0.025,
        S27="Minor (5%-10%)", 0.075,
        S27="Moderate (10%-25%)", 0.175,
        S27="Significant (25%-40%)", 0.325,
        S27="Severe (&gt;40%)", 0.45
    )
)</f>
        <v/>
      </c>
      <c r="U27" s="62" t="str">
        <f t="shared" si="6"/>
        <v>-</v>
      </c>
      <c r="V27" s="62" t="str">
        <f>IF(T27="","-",T27*'Risk Register'!$C$3)</f>
        <v>-</v>
      </c>
      <c r="W27" s="62" t="str">
        <f t="shared" si="7"/>
        <v>-</v>
      </c>
      <c r="X27" s="42"/>
      <c r="Y27" s="57" t="str" cm="1">
        <f t="array" ref="Y27">IF(X27="", "",
    _xlfn.IFS(
        X27="Minimal (0%-5%)", 0.025,
        X27="Minor (5%-10%)", 0.075,
        X27="Moderate (10%-25%)", 0.175,
        X27="Significant (25%-40%)", 0.325,
        X27="Severe (&gt;40%)", 0.45
    )
)</f>
        <v/>
      </c>
      <c r="Z27" s="126" t="str">
        <f t="shared" si="0"/>
        <v>-</v>
      </c>
      <c r="AA27" s="127" t="str">
        <f>IF(Y27="", "-",Y27*'Risk Register'!$C$5)</f>
        <v>-</v>
      </c>
      <c r="AB27" s="127" t="str">
        <f t="shared" si="1"/>
        <v>-</v>
      </c>
      <c r="AC27" s="128">
        <v>1</v>
      </c>
      <c r="AD27" s="129" t="str">
        <f>_xlfn.LET(
    _xlpm.CostSel, S27,
    _xlpm.SchedSel, X27,
    _xlpm.ImpactOrder, {"Minimal (0%-5%)","Minor (5%-10%)","Moderate (10%-25%)","Significant (25%-40%)","Severe (&gt;40%)"},
    IF(_xlpm.CostSel="", IF(_xlpm.SchedSel="", "", _xlpm.SchedSel),
        IF(_xlpm.SchedSel="", _xlpm.CostSel,
            IF(MATCH(_xlpm.CostSel, _xlpm.ImpactOrder, 0) &gt; MATCH(_xlpm.SchedSel, _xlpm.ImpactOrder, 0), _xlpm.CostSel, _xlpm.SchedSel)
        )
    )
)</f>
        <v/>
      </c>
      <c r="AE27" s="44">
        <v>0.1</v>
      </c>
      <c r="AF27" s="94"/>
      <c r="AG27" s="69" t="s">
        <v>586</v>
      </c>
      <c r="AH27" s="70" t="s">
        <v>609</v>
      </c>
      <c r="AI27" s="54"/>
      <c r="AJ27" s="53"/>
      <c r="AK27" s="97"/>
      <c r="AL27" s="41" t="s">
        <v>140</v>
      </c>
      <c r="AM27" s="59" cm="1">
        <f t="array" ref="AM27">IF(AL27="", "",
    _xlfn.IFS(
        AL27="Not Likely (&lt;10%)", 0.05,
        AL27="Low Likelihood (10%-30%)", 0.2,
        AL27="Likely (30%-70%)", 0.5,
        AL27="Highly Likely (70%-90%)", 0.8,
        AL27="Near Certainty (&gt;90%)", 0.95
    )
)</f>
        <v>0.2</v>
      </c>
      <c r="AN27" s="32"/>
      <c r="AO27" s="58" t="str" cm="1">
        <f t="array" ref="AO27">IF(AN27="", "",
    _xlfn.IFS(
        AN27="Minimal (0%-5%)", 0.025,
        AN27="Minor (5%-10%)", 0.075,
        AN27="Moderate (10%-25%)", 0.175,
        AN27="Significant (25%-40%)", 0.325,
        AN27="Severe (&gt;40%)", 0.45
    )
)</f>
        <v/>
      </c>
      <c r="AP27" s="130" t="str">
        <f t="shared" si="2"/>
        <v>-</v>
      </c>
      <c r="AQ27" s="130" t="str">
        <f>IF(AO27="","-",AO27*'Risk Register'!$C$3)</f>
        <v>-</v>
      </c>
      <c r="AR27" s="130" t="str">
        <f t="shared" si="3"/>
        <v>-</v>
      </c>
      <c r="AS27" s="42"/>
      <c r="AT27" s="57" t="str" cm="1">
        <f t="array" ref="AT27">IF(AS27="", "",
    _xlfn.IFS(
        AS27="Minimal (0%-5%)", 0.025,
        AS27="Minor (5%-10%)", 0.075,
        AS27="Moderate (10%-25%)", 0.175,
        AS27="Significant (25%-40%)", 0.325,
        AS27="Severe (&gt;40%)", 0.45
    )
)</f>
        <v/>
      </c>
      <c r="AU27" s="127" t="str">
        <f t="shared" si="4"/>
        <v>-</v>
      </c>
      <c r="AV27" s="131" t="str">
        <f>IF(AT27="","-",AT27*'Risk Register'!$C$5)</f>
        <v>-</v>
      </c>
      <c r="AW27" s="127" t="str">
        <f t="shared" si="5"/>
        <v>-</v>
      </c>
      <c r="AX27" s="132">
        <v>1</v>
      </c>
      <c r="AY27" s="114" t="str">
        <f>_xlfn.LET(
    _xlpm.CostSel, AN27,
    _xlpm.SchedSel, AS27,
    _xlpm.ImpactOrder, {"Minimal (0%-5%)","Minor (5%-10%)","Moderate (10%-25%)","Significant (25%-40%)","Severe (&gt;40%)"},
    IF(_xlpm.CostSel="", IF(_xlpm.SchedSel="", "", _xlpm.SchedSel),
        IF(_xlpm.SchedSel="", _xlpm.CostSel,
            IF(MATCH(_xlpm.CostSel, _xlpm.ImpactOrder, 0) &gt; MATCH(_xlpm.SchedSel, _xlpm.ImpactOrder, 0), _xlpm.CostSel, _xlpm.SchedSel)
        )
    )
)</f>
        <v/>
      </c>
      <c r="AZ27" s="128">
        <v>0.06</v>
      </c>
      <c r="BA27" s="100"/>
      <c r="BB27" s="133"/>
      <c r="BC27" s="43"/>
    </row>
    <row r="28" spans="1:55" ht="65" x14ac:dyDescent="0.35">
      <c r="A28" s="34">
        <v>21</v>
      </c>
      <c r="B28" s="35" t="s">
        <v>469</v>
      </c>
      <c r="C28" s="31" t="s">
        <v>159</v>
      </c>
      <c r="D28" s="35" t="s">
        <v>151</v>
      </c>
      <c r="E28" s="35" t="s">
        <v>576</v>
      </c>
      <c r="F28" s="35"/>
      <c r="G28" s="31" t="s">
        <v>148</v>
      </c>
      <c r="H28" s="35"/>
      <c r="I28" s="67" t="s">
        <v>513</v>
      </c>
      <c r="J28" s="68" t="s">
        <v>557</v>
      </c>
      <c r="K28" s="64" t="str">
        <f>Table3[[#This Row],[IF]]&amp;", "&amp;Table3[[#This Row],[THEN]]</f>
        <v>If discovery of a wildlife den or nest is located or nesting birds, Then pause work as required, notify the environmental and  biological department</v>
      </c>
      <c r="L28" s="35"/>
      <c r="M28" s="35"/>
      <c r="N28" s="55"/>
      <c r="O28" s="55"/>
      <c r="P28" s="92"/>
      <c r="Q28" s="56" t="s">
        <v>140</v>
      </c>
      <c r="R28" s="52" cm="1">
        <f t="array" ref="R28">IF(Q28="", "",
    _xlfn.IFS(
        Q28="Not Likely (&lt;10%)", 0.05,
        Q28="Low Likelihood (10%-30%)", 0.2,
        Q28="Likely (30%-70%)", 0.5,
        Q28="Highly Likely (70%-90%)", 0.8,
        Q28="Near Certainty (&gt;90%)", 0.95
    )
)</f>
        <v>0.2</v>
      </c>
      <c r="S28" s="32"/>
      <c r="T28" s="51" t="str" cm="1">
        <f t="array" ref="T28">IF(S28="", "",
    _xlfn.IFS(
        S28="Minimal (0%-5%)", 0.025,
        S28="Minor (5%-10%)", 0.075,
        S28="Moderate (10%-25%)", 0.175,
        S28="Significant (25%-40%)", 0.325,
        S28="Severe (&gt;40%)", 0.45
    )
)</f>
        <v/>
      </c>
      <c r="U28" s="62" t="str">
        <f t="shared" si="6"/>
        <v>-</v>
      </c>
      <c r="V28" s="62" t="str">
        <f>IF(T28="","-",T28*'Risk Register'!$C$3)</f>
        <v>-</v>
      </c>
      <c r="W28" s="62" t="str">
        <f t="shared" si="7"/>
        <v>-</v>
      </c>
      <c r="X28" s="42"/>
      <c r="Y28" s="57" t="str" cm="1">
        <f t="array" ref="Y28">IF(X28="", "",
    _xlfn.IFS(
        X28="Minimal (0%-5%)", 0.025,
        X28="Minor (5%-10%)", 0.075,
        X28="Moderate (10%-25%)", 0.175,
        X28="Significant (25%-40%)", 0.325,
        X28="Severe (&gt;40%)", 0.45
    )
)</f>
        <v/>
      </c>
      <c r="Z28" s="126" t="str">
        <f t="shared" si="0"/>
        <v>-</v>
      </c>
      <c r="AA28" s="127" t="str">
        <f>IF(Y28="", "-",Y28*'Risk Register'!$C$5)</f>
        <v>-</v>
      </c>
      <c r="AB28" s="127" t="str">
        <f t="shared" si="1"/>
        <v>-</v>
      </c>
      <c r="AC28" s="128">
        <v>1</v>
      </c>
      <c r="AD28" s="129" t="str">
        <f>_xlfn.LET(
    _xlpm.CostSel, S28,
    _xlpm.SchedSel, X28,
    _xlpm.ImpactOrder, {"Minimal (0%-5%)","Minor (5%-10%)","Moderate (10%-25%)","Significant (25%-40%)","Severe (&gt;40%)"},
    IF(_xlpm.CostSel="", IF(_xlpm.SchedSel="", "", _xlpm.SchedSel),
        IF(_xlpm.SchedSel="", _xlpm.CostSel,
            IF(MATCH(_xlpm.CostSel, _xlpm.ImpactOrder, 0) &gt; MATCH(_xlpm.SchedSel, _xlpm.ImpactOrder, 0), _xlpm.CostSel, _xlpm.SchedSel)
        )
    )
)</f>
        <v/>
      </c>
      <c r="AE28" s="44">
        <v>0.16000000000000003</v>
      </c>
      <c r="AF28" s="94"/>
      <c r="AG28" s="69" t="s">
        <v>586</v>
      </c>
      <c r="AH28" s="70" t="s">
        <v>610</v>
      </c>
      <c r="AI28" s="54"/>
      <c r="AJ28" s="53"/>
      <c r="AK28" s="97"/>
      <c r="AL28" s="41" t="s">
        <v>140</v>
      </c>
      <c r="AM28" s="59" cm="1">
        <f t="array" ref="AM28">IF(AL28="", "",
    _xlfn.IFS(
        AL28="Not Likely (&lt;10%)", 0.05,
        AL28="Low Likelihood (10%-30%)", 0.2,
        AL28="Likely (30%-70%)", 0.5,
        AL28="Highly Likely (70%-90%)", 0.8,
        AL28="Near Certainty (&gt;90%)", 0.95
    )
)</f>
        <v>0.2</v>
      </c>
      <c r="AN28" s="32"/>
      <c r="AO28" s="58" t="str" cm="1">
        <f t="array" ref="AO28">IF(AN28="", "",
    _xlfn.IFS(
        AN28="Minimal (0%-5%)", 0.025,
        AN28="Minor (5%-10%)", 0.075,
        AN28="Moderate (10%-25%)", 0.175,
        AN28="Significant (25%-40%)", 0.325,
        AN28="Severe (&gt;40%)", 0.45
    )
)</f>
        <v/>
      </c>
      <c r="AP28" s="130" t="str">
        <f t="shared" si="2"/>
        <v>-</v>
      </c>
      <c r="AQ28" s="130" t="str">
        <f>IF(AO28="","-",AO28*'Risk Register'!$C$3)</f>
        <v>-</v>
      </c>
      <c r="AR28" s="130" t="str">
        <f t="shared" si="3"/>
        <v>-</v>
      </c>
      <c r="AS28" s="42"/>
      <c r="AT28" s="57" t="str" cm="1">
        <f t="array" ref="AT28">IF(AS28="", "",
    _xlfn.IFS(
        AS28="Minimal (0%-5%)", 0.025,
        AS28="Minor (5%-10%)", 0.075,
        AS28="Moderate (10%-25%)", 0.175,
        AS28="Significant (25%-40%)", 0.325,
        AS28="Severe (&gt;40%)", 0.45
    )
)</f>
        <v/>
      </c>
      <c r="AU28" s="127" t="str">
        <f t="shared" si="4"/>
        <v>-</v>
      </c>
      <c r="AV28" s="131" t="str">
        <f>IF(AT28="","-",AT28*'Risk Register'!$C$5)</f>
        <v>-</v>
      </c>
      <c r="AW28" s="127" t="str">
        <f t="shared" si="5"/>
        <v>-</v>
      </c>
      <c r="AX28" s="132">
        <v>1</v>
      </c>
      <c r="AY28" s="114" t="str">
        <f>_xlfn.LET(
    _xlpm.CostSel, AN28,
    _xlpm.SchedSel, AS28,
    _xlpm.ImpactOrder, {"Minimal (0%-5%)","Minor (5%-10%)","Moderate (10%-25%)","Significant (25%-40%)","Severe (&gt;40%)"},
    IF(_xlpm.CostSel="", IF(_xlpm.SchedSel="", "", _xlpm.SchedSel),
        IF(_xlpm.SchedSel="", _xlpm.CostSel,
            IF(MATCH(_xlpm.CostSel, _xlpm.ImpactOrder, 0) &gt; MATCH(_xlpm.SchedSel, _xlpm.ImpactOrder, 0), _xlpm.CostSel, _xlpm.SchedSel)
        )
    )
)</f>
        <v/>
      </c>
      <c r="AZ28" s="128">
        <v>8.0000000000000016E-2</v>
      </c>
      <c r="BA28" s="100"/>
      <c r="BB28" s="133"/>
      <c r="BC28" s="43"/>
    </row>
    <row r="29" spans="1:55" ht="75" x14ac:dyDescent="0.35">
      <c r="A29" s="34">
        <v>22</v>
      </c>
      <c r="B29" s="35" t="s">
        <v>470</v>
      </c>
      <c r="C29" s="31" t="s">
        <v>159</v>
      </c>
      <c r="D29" s="35" t="s">
        <v>151</v>
      </c>
      <c r="E29" s="35" t="s">
        <v>581</v>
      </c>
      <c r="F29" s="35"/>
      <c r="G29" s="31" t="s">
        <v>148</v>
      </c>
      <c r="H29" s="35"/>
      <c r="I29" s="67" t="s">
        <v>514</v>
      </c>
      <c r="J29" s="68" t="s">
        <v>558</v>
      </c>
      <c r="K29" s="64" t="str">
        <f>Table3[[#This Row],[IF]]&amp;", "&amp;Table3[[#This Row],[THEN]]</f>
        <v>IF project funding is not available to meet project schedule, THEN the project schedule will be impacted.</v>
      </c>
      <c r="L29" s="35"/>
      <c r="M29" s="35"/>
      <c r="N29" s="55"/>
      <c r="O29" s="55"/>
      <c r="P29" s="92"/>
      <c r="Q29" s="56" t="s">
        <v>138</v>
      </c>
      <c r="R29" s="52" cm="1">
        <f t="array" ref="R29">IF(Q29="", "",
    _xlfn.IFS(
        Q29="Not Likely (&lt;10%)", 0.05,
        Q29="Low Likelihood (10%-30%)", 0.2,
        Q29="Likely (30%-70%)", 0.5,
        Q29="Highly Likely (70%-90%)", 0.8,
        Q29="Near Certainty (&gt;90%)", 0.95
    )
)</f>
        <v>0.8</v>
      </c>
      <c r="S29" s="32"/>
      <c r="T29" s="51" t="str" cm="1">
        <f t="array" ref="T29">IF(S29="", "",
    _xlfn.IFS(
        S29="Minimal (0%-5%)", 0.025,
        S29="Minor (5%-10%)", 0.075,
        S29="Moderate (10%-25%)", 0.175,
        S29="Significant (25%-40%)", 0.325,
        S29="Severe (&gt;40%)", 0.45
    )
)</f>
        <v/>
      </c>
      <c r="U29" s="62" t="str">
        <f t="shared" si="6"/>
        <v>-</v>
      </c>
      <c r="V29" s="62" t="str">
        <f>IF(T29="","-",T29*'Risk Register'!$C$3)</f>
        <v>-</v>
      </c>
      <c r="W29" s="62" t="str">
        <f t="shared" si="7"/>
        <v>-</v>
      </c>
      <c r="X29" s="42"/>
      <c r="Y29" s="57" t="str" cm="1">
        <f t="array" ref="Y29">IF(X29="", "",
    _xlfn.IFS(
        X29="Minimal (0%-5%)", 0.025,
        X29="Minor (5%-10%)", 0.075,
        X29="Moderate (10%-25%)", 0.175,
        X29="Significant (25%-40%)", 0.325,
        X29="Severe (&gt;40%)", 0.45
    )
)</f>
        <v/>
      </c>
      <c r="Z29" s="126" t="str">
        <f t="shared" si="0"/>
        <v>-</v>
      </c>
      <c r="AA29" s="127" t="str">
        <f>IF(Y29="", "-",Y29*'Risk Register'!$C$5)</f>
        <v>-</v>
      </c>
      <c r="AB29" s="127" t="str">
        <f t="shared" si="1"/>
        <v>-</v>
      </c>
      <c r="AC29" s="128">
        <v>3</v>
      </c>
      <c r="AD29" s="129" t="str">
        <f>_xlfn.LET(
    _xlpm.CostSel, S29,
    _xlpm.SchedSel, X29,
    _xlpm.ImpactOrder, {"Minimal (0%-5%)","Minor (5%-10%)","Moderate (10%-25%)","Significant (25%-40%)","Severe (&gt;40%)"},
    IF(_xlpm.CostSel="", IF(_xlpm.SchedSel="", "", _xlpm.SchedSel),
        IF(_xlpm.SchedSel="", _xlpm.CostSel,
            IF(MATCH(_xlpm.CostSel, _xlpm.ImpactOrder, 0) &gt; MATCH(_xlpm.SchedSel, _xlpm.ImpactOrder, 0), _xlpm.CostSel, _xlpm.SchedSel)
        )
    )
)</f>
        <v/>
      </c>
      <c r="AE29" s="44">
        <v>0.48999999999999994</v>
      </c>
      <c r="AF29" s="94"/>
      <c r="AG29" s="69" t="s">
        <v>588</v>
      </c>
      <c r="AH29" s="70" t="s">
        <v>611</v>
      </c>
      <c r="AI29" s="54"/>
      <c r="AJ29" s="53"/>
      <c r="AK29" s="97"/>
      <c r="AL29" s="41" t="s">
        <v>139</v>
      </c>
      <c r="AM29" s="59" cm="1">
        <f t="array" ref="AM29">IF(AL29="", "",
    _xlfn.IFS(
        AL29="Not Likely (&lt;10%)", 0.05,
        AL29="Low Likelihood (10%-30%)", 0.2,
        AL29="Likely (30%-70%)", 0.5,
        AL29="Highly Likely (70%-90%)", 0.8,
        AL29="Near Certainty (&gt;90%)", 0.95
    )
)</f>
        <v>0.5</v>
      </c>
      <c r="AN29" s="32"/>
      <c r="AO29" s="58" t="str" cm="1">
        <f t="array" ref="AO29">IF(AN29="", "",
    _xlfn.IFS(
        AN29="Minimal (0%-5%)", 0.025,
        AN29="Minor (5%-10%)", 0.075,
        AN29="Moderate (10%-25%)", 0.175,
        AN29="Significant (25%-40%)", 0.325,
        AN29="Severe (&gt;40%)", 0.45
    )
)</f>
        <v/>
      </c>
      <c r="AP29" s="130" t="str">
        <f t="shared" si="2"/>
        <v>-</v>
      </c>
      <c r="AQ29" s="130" t="str">
        <f>IF(AO29="","-",AO29*'Risk Register'!$C$3)</f>
        <v>-</v>
      </c>
      <c r="AR29" s="130" t="str">
        <f t="shared" si="3"/>
        <v>-</v>
      </c>
      <c r="AS29" s="42"/>
      <c r="AT29" s="57" t="str" cm="1">
        <f t="array" ref="AT29">IF(AS29="", "",
    _xlfn.IFS(
        AS29="Minimal (0%-5%)", 0.025,
        AS29="Minor (5%-10%)", 0.075,
        AS29="Moderate (10%-25%)", 0.175,
        AS29="Significant (25%-40%)", 0.325,
        AS29="Severe (&gt;40%)", 0.45
    )
)</f>
        <v/>
      </c>
      <c r="AU29" s="127" t="str">
        <f t="shared" si="4"/>
        <v>-</v>
      </c>
      <c r="AV29" s="131" t="str">
        <f>IF(AT29="","-",AT29*'Risk Register'!$C$5)</f>
        <v>-</v>
      </c>
      <c r="AW29" s="127" t="str">
        <f t="shared" si="5"/>
        <v>-</v>
      </c>
      <c r="AX29" s="132">
        <v>2</v>
      </c>
      <c r="AY29" s="114" t="str">
        <f>_xlfn.LET(
    _xlpm.CostSel, AN29,
    _xlpm.SchedSel, AS29,
    _xlpm.ImpactOrder, {"Minimal (0%-5%)","Minor (5%-10%)","Moderate (10%-25%)","Significant (25%-40%)","Severe (&gt;40%)"},
    IF(_xlpm.CostSel="", IF(_xlpm.SchedSel="", "", _xlpm.SchedSel),
        IF(_xlpm.SchedSel="", _xlpm.CostSel,
            IF(MATCH(_xlpm.CostSel, _xlpm.ImpactOrder, 0) &gt; MATCH(_xlpm.SchedSel, _xlpm.ImpactOrder, 0), _xlpm.CostSel, _xlpm.SchedSel)
        )
    )
)</f>
        <v/>
      </c>
      <c r="AZ29" s="128">
        <v>0.35</v>
      </c>
      <c r="BA29" s="100"/>
      <c r="BB29" s="133"/>
      <c r="BC29" s="43"/>
    </row>
    <row r="30" spans="1:55" ht="65" x14ac:dyDescent="0.35">
      <c r="A30" s="34">
        <v>23</v>
      </c>
      <c r="B30" s="35" t="s">
        <v>471</v>
      </c>
      <c r="C30" s="31" t="s">
        <v>159</v>
      </c>
      <c r="D30" s="35" t="s">
        <v>151</v>
      </c>
      <c r="E30" s="35" t="s">
        <v>576</v>
      </c>
      <c r="F30" s="35"/>
      <c r="G30" s="31" t="s">
        <v>148</v>
      </c>
      <c r="H30" s="35"/>
      <c r="I30" s="67" t="s">
        <v>515</v>
      </c>
      <c r="J30" s="68" t="s">
        <v>559</v>
      </c>
      <c r="K30" s="64" t="str">
        <f>Table3[[#This Row],[IF]]&amp;", "&amp;Table3[[#This Row],[THEN]]</f>
        <v>IF roles and responsibilities are not clear or well understood, THEN there can be delays on decision-making and project schedule impacts.</v>
      </c>
      <c r="L30" s="35"/>
      <c r="M30" s="35"/>
      <c r="N30" s="55"/>
      <c r="O30" s="55"/>
      <c r="P30" s="92"/>
      <c r="Q30" s="56" t="s">
        <v>139</v>
      </c>
      <c r="R30" s="52" cm="1">
        <f t="array" ref="R30">IF(Q30="", "",
    _xlfn.IFS(
        Q30="Not Likely (&lt;10%)", 0.05,
        Q30="Low Likelihood (10%-30%)", 0.2,
        Q30="Likely (30%-70%)", 0.5,
        Q30="Highly Likely (70%-90%)", 0.8,
        Q30="Near Certainty (&gt;90%)", 0.95
    )
)</f>
        <v>0.5</v>
      </c>
      <c r="S30" s="32"/>
      <c r="T30" s="51" t="str" cm="1">
        <f t="array" ref="T30">IF(S30="", "",
    _xlfn.IFS(
        S30="Minimal (0%-5%)", 0.025,
        S30="Minor (5%-10%)", 0.075,
        S30="Moderate (10%-25%)", 0.175,
        S30="Significant (25%-40%)", 0.325,
        S30="Severe (&gt;40%)", 0.45
    )
)</f>
        <v/>
      </c>
      <c r="U30" s="62" t="str">
        <f t="shared" si="6"/>
        <v>-</v>
      </c>
      <c r="V30" s="62" t="str">
        <f>IF(T30="","-",T30*'Risk Register'!$C$3)</f>
        <v>-</v>
      </c>
      <c r="W30" s="62" t="str">
        <f t="shared" si="7"/>
        <v>-</v>
      </c>
      <c r="X30" s="42"/>
      <c r="Y30" s="57" t="str" cm="1">
        <f t="array" ref="Y30">IF(X30="", "",
    _xlfn.IFS(
        X30="Minimal (0%-5%)", 0.025,
        X30="Minor (5%-10%)", 0.075,
        X30="Moderate (10%-25%)", 0.175,
        X30="Significant (25%-40%)", 0.325,
        X30="Severe (&gt;40%)", 0.45
    )
)</f>
        <v/>
      </c>
      <c r="Z30" s="126" t="str">
        <f t="shared" si="0"/>
        <v>-</v>
      </c>
      <c r="AA30" s="127" t="str">
        <f>IF(Y30="", "-",Y30*'Risk Register'!$C$5)</f>
        <v>-</v>
      </c>
      <c r="AB30" s="127" t="str">
        <f t="shared" si="1"/>
        <v>-</v>
      </c>
      <c r="AC30" s="128">
        <v>7</v>
      </c>
      <c r="AD30" s="129" t="str">
        <f>_xlfn.LET(
    _xlpm.CostSel, S30,
    _xlpm.SchedSel, X30,
    _xlpm.ImpactOrder, {"Minimal (0%-5%)","Minor (5%-10%)","Moderate (10%-25%)","Significant (25%-40%)","Severe (&gt;40%)"},
    IF(_xlpm.CostSel="", IF(_xlpm.SchedSel="", "", _xlpm.SchedSel),
        IF(_xlpm.SchedSel="", _xlpm.CostSel,
            IF(MATCH(_xlpm.CostSel, _xlpm.ImpactOrder, 0) &gt; MATCH(_xlpm.SchedSel, _xlpm.ImpactOrder, 0), _xlpm.CostSel, _xlpm.SchedSel)
        )
    )
)</f>
        <v/>
      </c>
      <c r="AE30" s="44">
        <v>0.35</v>
      </c>
      <c r="AF30" s="94"/>
      <c r="AG30" s="69" t="s">
        <v>588</v>
      </c>
      <c r="AH30" s="70" t="s">
        <v>612</v>
      </c>
      <c r="AI30" s="54"/>
      <c r="AJ30" s="53"/>
      <c r="AK30" s="97"/>
      <c r="AL30" s="41" t="s">
        <v>139</v>
      </c>
      <c r="AM30" s="59" cm="1">
        <f t="array" ref="AM30">IF(AL30="", "",
    _xlfn.IFS(
        AL30="Not Likely (&lt;10%)", 0.05,
        AL30="Low Likelihood (10%-30%)", 0.2,
        AL30="Likely (30%-70%)", 0.5,
        AL30="Highly Likely (70%-90%)", 0.8,
        AL30="Near Certainty (&gt;90%)", 0.95
    )
)</f>
        <v>0.5</v>
      </c>
      <c r="AN30" s="32"/>
      <c r="AO30" s="58" t="str" cm="1">
        <f t="array" ref="AO30">IF(AN30="", "",
    _xlfn.IFS(
        AN30="Minimal (0%-5%)", 0.025,
        AN30="Minor (5%-10%)", 0.075,
        AN30="Moderate (10%-25%)", 0.175,
        AN30="Significant (25%-40%)", 0.325,
        AN30="Severe (&gt;40%)", 0.45
    )
)</f>
        <v/>
      </c>
      <c r="AP30" s="130" t="str">
        <f t="shared" si="2"/>
        <v>-</v>
      </c>
      <c r="AQ30" s="130" t="str">
        <f>IF(AO30="","-",AO30*'Risk Register'!$C$3)</f>
        <v>-</v>
      </c>
      <c r="AR30" s="130" t="str">
        <f t="shared" si="3"/>
        <v>-</v>
      </c>
      <c r="AS30" s="42"/>
      <c r="AT30" s="57" t="str" cm="1">
        <f t="array" ref="AT30">IF(AS30="", "",
    _xlfn.IFS(
        AS30="Minimal (0%-5%)", 0.025,
        AS30="Minor (5%-10%)", 0.075,
        AS30="Moderate (10%-25%)", 0.175,
        AS30="Significant (25%-40%)", 0.325,
        AS30="Severe (&gt;40%)", 0.45
    )
)</f>
        <v/>
      </c>
      <c r="AU30" s="127" t="str">
        <f t="shared" si="4"/>
        <v>-</v>
      </c>
      <c r="AV30" s="131" t="str">
        <f>IF(AT30="","-",AT30*'Risk Register'!$C$5)</f>
        <v>-</v>
      </c>
      <c r="AW30" s="127" t="str">
        <f t="shared" si="5"/>
        <v>-</v>
      </c>
      <c r="AX30" s="132">
        <v>4</v>
      </c>
      <c r="AY30" s="114" t="str">
        <f>_xlfn.LET(
    _xlpm.CostSel, AN30,
    _xlpm.SchedSel, AS30,
    _xlpm.ImpactOrder, {"Minimal (0%-5%)","Minor (5%-10%)","Moderate (10%-25%)","Significant (25%-40%)","Severe (&gt;40%)"},
    IF(_xlpm.CostSel="", IF(_xlpm.SchedSel="", "", _xlpm.SchedSel),
        IF(_xlpm.SchedSel="", _xlpm.CostSel,
            IF(MATCH(_xlpm.CostSel, _xlpm.ImpactOrder, 0) &gt; MATCH(_xlpm.SchedSel, _xlpm.ImpactOrder, 0), _xlpm.CostSel, _xlpm.SchedSel)
        )
    )
)</f>
        <v/>
      </c>
      <c r="AZ30" s="128">
        <v>0.09</v>
      </c>
      <c r="BA30" s="100"/>
      <c r="BB30" s="133"/>
      <c r="BC30" s="43"/>
    </row>
    <row r="31" spans="1:55" ht="117" x14ac:dyDescent="0.35">
      <c r="A31" s="34">
        <v>24</v>
      </c>
      <c r="B31" s="35" t="s">
        <v>472</v>
      </c>
      <c r="C31" s="31" t="s">
        <v>159</v>
      </c>
      <c r="D31" s="35" t="s">
        <v>151</v>
      </c>
      <c r="E31" s="35" t="s">
        <v>582</v>
      </c>
      <c r="F31" s="35"/>
      <c r="G31" s="31" t="s">
        <v>148</v>
      </c>
      <c r="H31" s="35"/>
      <c r="I31" s="67" t="s">
        <v>516</v>
      </c>
      <c r="J31" s="68" t="s">
        <v>560</v>
      </c>
      <c r="K31" s="64" t="str">
        <f>Table3[[#This Row],[IF]]&amp;", "&amp;Table3[[#This Row],[THEN]]</f>
        <v>IF the cost estimate is not accurate or the ramification of the range is not well-understood by the customer or management, THEN the project may not have sufficient funding to complete the project and/or significant reputational issues may occur impacting the project.</v>
      </c>
      <c r="L31" s="35"/>
      <c r="M31" s="35"/>
      <c r="N31" s="55"/>
      <c r="O31" s="55"/>
      <c r="P31" s="92"/>
      <c r="Q31" s="56" t="s">
        <v>139</v>
      </c>
      <c r="R31" s="52" cm="1">
        <f t="array" ref="R31">IF(Q31="", "",
    _xlfn.IFS(
        Q31="Not Likely (&lt;10%)", 0.05,
        Q31="Low Likelihood (10%-30%)", 0.2,
        Q31="Likely (30%-70%)", 0.5,
        Q31="Highly Likely (70%-90%)", 0.8,
        Q31="Near Certainty (&gt;90%)", 0.95
    )
)</f>
        <v>0.5</v>
      </c>
      <c r="S31" s="32"/>
      <c r="T31" s="51" t="str" cm="1">
        <f t="array" ref="T31">IF(S31="", "",
    _xlfn.IFS(
        S31="Minimal (0%-5%)", 0.025,
        S31="Minor (5%-10%)", 0.075,
        S31="Moderate (10%-25%)", 0.175,
        S31="Significant (25%-40%)", 0.325,
        S31="Severe (&gt;40%)", 0.45
    )
)</f>
        <v/>
      </c>
      <c r="U31" s="62" t="str">
        <f t="shared" si="6"/>
        <v>-</v>
      </c>
      <c r="V31" s="62" t="str">
        <f>IF(T31="","-",T31*'Risk Register'!$C$3)</f>
        <v>-</v>
      </c>
      <c r="W31" s="62" t="str">
        <f t="shared" si="7"/>
        <v>-</v>
      </c>
      <c r="X31" s="42"/>
      <c r="Y31" s="57" t="str" cm="1">
        <f t="array" ref="Y31">IF(X31="", "",
    _xlfn.IFS(
        X31="Minimal (0%-5%)", 0.025,
        X31="Minor (5%-10%)", 0.075,
        X31="Moderate (10%-25%)", 0.175,
        X31="Significant (25%-40%)", 0.325,
        X31="Severe (&gt;40%)", 0.45
    )
)</f>
        <v/>
      </c>
      <c r="Z31" s="126" t="str">
        <f t="shared" si="0"/>
        <v>-</v>
      </c>
      <c r="AA31" s="127" t="str">
        <f>IF(Y31="", "-",Y31*'Risk Register'!$C$5)</f>
        <v>-</v>
      </c>
      <c r="AB31" s="127" t="str">
        <f t="shared" si="1"/>
        <v>-</v>
      </c>
      <c r="AC31" s="128">
        <v>5</v>
      </c>
      <c r="AD31" s="129" t="str">
        <f>_xlfn.LET(
    _xlpm.CostSel, S31,
    _xlpm.SchedSel, X31,
    _xlpm.ImpactOrder, {"Minimal (0%-5%)","Minor (5%-10%)","Moderate (10%-25%)","Significant (25%-40%)","Severe (&gt;40%)"},
    IF(_xlpm.CostSel="", IF(_xlpm.SchedSel="", "", _xlpm.SchedSel),
        IF(_xlpm.SchedSel="", _xlpm.CostSel,
            IF(MATCH(_xlpm.CostSel, _xlpm.ImpactOrder, 0) &gt; MATCH(_xlpm.SchedSel, _xlpm.ImpactOrder, 0), _xlpm.CostSel, _xlpm.SchedSel)
        )
    )
)</f>
        <v/>
      </c>
      <c r="AE31" s="44">
        <v>0.18</v>
      </c>
      <c r="AF31" s="94"/>
      <c r="AG31" s="69" t="s">
        <v>588</v>
      </c>
      <c r="AH31" s="70" t="s">
        <v>613</v>
      </c>
      <c r="AI31" s="54"/>
      <c r="AJ31" s="53"/>
      <c r="AK31" s="97"/>
      <c r="AL31" s="41" t="s">
        <v>139</v>
      </c>
      <c r="AM31" s="59" cm="1">
        <f t="array" ref="AM31">IF(AL31="", "",
    _xlfn.IFS(
        AL31="Not Likely (&lt;10%)", 0.05,
        AL31="Low Likelihood (10%-30%)", 0.2,
        AL31="Likely (30%-70%)", 0.5,
        AL31="Highly Likely (70%-90%)", 0.8,
        AL31="Near Certainty (&gt;90%)", 0.95
    )
)</f>
        <v>0.5</v>
      </c>
      <c r="AN31" s="32"/>
      <c r="AO31" s="58" t="str" cm="1">
        <f t="array" ref="AO31">IF(AN31="", "",
    _xlfn.IFS(
        AN31="Minimal (0%-5%)", 0.025,
        AN31="Minor (5%-10%)", 0.075,
        AN31="Moderate (10%-25%)", 0.175,
        AN31="Significant (25%-40%)", 0.325,
        AN31="Severe (&gt;40%)", 0.45
    )
)</f>
        <v/>
      </c>
      <c r="AP31" s="130" t="str">
        <f t="shared" si="2"/>
        <v>-</v>
      </c>
      <c r="AQ31" s="130" t="str">
        <f>IF(AO31="","-",AO31*'Risk Register'!$C$3)</f>
        <v>-</v>
      </c>
      <c r="AR31" s="130" t="str">
        <f t="shared" si="3"/>
        <v>-</v>
      </c>
      <c r="AS31" s="42"/>
      <c r="AT31" s="57" t="str" cm="1">
        <f t="array" ref="AT31">IF(AS31="", "",
    _xlfn.IFS(
        AS31="Minimal (0%-5%)", 0.025,
        AS31="Minor (5%-10%)", 0.075,
        AS31="Moderate (10%-25%)", 0.175,
        AS31="Significant (25%-40%)", 0.325,
        AS31="Severe (&gt;40%)", 0.45
    )
)</f>
        <v/>
      </c>
      <c r="AU31" s="127" t="str">
        <f t="shared" si="4"/>
        <v>-</v>
      </c>
      <c r="AV31" s="131" t="str">
        <f>IF(AT31="","-",AT31*'Risk Register'!$C$5)</f>
        <v>-</v>
      </c>
      <c r="AW31" s="127" t="str">
        <f t="shared" si="5"/>
        <v>-</v>
      </c>
      <c r="AX31" s="132">
        <v>4</v>
      </c>
      <c r="AY31" s="114" t="str">
        <f>_xlfn.LET(
    _xlpm.CostSel, AN31,
    _xlpm.SchedSel, AS31,
    _xlpm.ImpactOrder, {"Minimal (0%-5%)","Minor (5%-10%)","Moderate (10%-25%)","Significant (25%-40%)","Severe (&gt;40%)"},
    IF(_xlpm.CostSel="", IF(_xlpm.SchedSel="", "", _xlpm.SchedSel),
        IF(_xlpm.SchedSel="", _xlpm.CostSel,
            IF(MATCH(_xlpm.CostSel, _xlpm.ImpactOrder, 0) &gt; MATCH(_xlpm.SchedSel, _xlpm.ImpactOrder, 0), _xlpm.CostSel, _xlpm.SchedSel)
        )
    )
)</f>
        <v/>
      </c>
      <c r="AZ31" s="128">
        <v>0.15</v>
      </c>
      <c r="BA31" s="100"/>
      <c r="BB31" s="133"/>
      <c r="BC31" s="43"/>
    </row>
    <row r="32" spans="1:55" ht="87.5" x14ac:dyDescent="0.35">
      <c r="A32" s="34">
        <v>25</v>
      </c>
      <c r="B32" s="35" t="s">
        <v>473</v>
      </c>
      <c r="C32" s="31" t="s">
        <v>159</v>
      </c>
      <c r="D32" s="35" t="s">
        <v>151</v>
      </c>
      <c r="E32" s="35" t="s">
        <v>583</v>
      </c>
      <c r="F32" s="35"/>
      <c r="G32" s="31" t="s">
        <v>148</v>
      </c>
      <c r="H32" s="35"/>
      <c r="I32" s="67" t="s">
        <v>517</v>
      </c>
      <c r="J32" s="68" t="s">
        <v>561</v>
      </c>
      <c r="K32" s="64" t="str">
        <f>Table3[[#This Row],[IF]]&amp;", "&amp;Table3[[#This Row],[THEN]]</f>
        <v>IF design reviews are not adequate and do not identify functional or workability issues, THEN there will be construction delays and cost impacts to the project.</v>
      </c>
      <c r="L32" s="35"/>
      <c r="M32" s="35"/>
      <c r="N32" s="55"/>
      <c r="O32" s="55"/>
      <c r="P32" s="92"/>
      <c r="Q32" s="56" t="s">
        <v>138</v>
      </c>
      <c r="R32" s="52" cm="1">
        <f t="array" ref="R32">IF(Q32="", "",
    _xlfn.IFS(
        Q32="Not Likely (&lt;10%)", 0.05,
        Q32="Low Likelihood (10%-30%)", 0.2,
        Q32="Likely (30%-70%)", 0.5,
        Q32="Highly Likely (70%-90%)", 0.8,
        Q32="Near Certainty (&gt;90%)", 0.95
    )
)</f>
        <v>0.8</v>
      </c>
      <c r="S32" s="32"/>
      <c r="T32" s="51" t="str" cm="1">
        <f t="array" ref="T32">IF(S32="", "",
    _xlfn.IFS(
        S32="Minimal (0%-5%)", 0.025,
        S32="Minor (5%-10%)", 0.075,
        S32="Moderate (10%-25%)", 0.175,
        S32="Significant (25%-40%)", 0.325,
        S32="Severe (&gt;40%)", 0.45
    )
)</f>
        <v/>
      </c>
      <c r="U32" s="62" t="str">
        <f t="shared" si="6"/>
        <v>-</v>
      </c>
      <c r="V32" s="62" t="str">
        <f>IF(T32="","-",T32*'Risk Register'!$C$3)</f>
        <v>-</v>
      </c>
      <c r="W32" s="62" t="str">
        <f t="shared" si="7"/>
        <v>-</v>
      </c>
      <c r="X32" s="42"/>
      <c r="Y32" s="57" t="str" cm="1">
        <f t="array" ref="Y32">IF(X32="", "",
    _xlfn.IFS(
        X32="Minimal (0%-5%)", 0.025,
        X32="Minor (5%-10%)", 0.075,
        X32="Moderate (10%-25%)", 0.175,
        X32="Significant (25%-40%)", 0.325,
        X32="Severe (&gt;40%)", 0.45
    )
)</f>
        <v/>
      </c>
      <c r="Z32" s="126" t="str">
        <f t="shared" si="0"/>
        <v>-</v>
      </c>
      <c r="AA32" s="127" t="str">
        <f>IF(Y32="", "-",Y32*'Risk Register'!$C$5)</f>
        <v>-</v>
      </c>
      <c r="AB32" s="127" t="str">
        <f t="shared" si="1"/>
        <v>-</v>
      </c>
      <c r="AC32" s="128">
        <v>6</v>
      </c>
      <c r="AD32" s="129" t="str">
        <f>_xlfn.LET(
    _xlpm.CostSel, S32,
    _xlpm.SchedSel, X32,
    _xlpm.ImpactOrder, {"Minimal (0%-5%)","Minor (5%-10%)","Moderate (10%-25%)","Significant (25%-40%)","Severe (&gt;40%)"},
    IF(_xlpm.CostSel="", IF(_xlpm.SchedSel="", "", _xlpm.SchedSel),
        IF(_xlpm.SchedSel="", _xlpm.CostSel,
            IF(MATCH(_xlpm.CostSel, _xlpm.ImpactOrder, 0) &gt; MATCH(_xlpm.SchedSel, _xlpm.ImpactOrder, 0), _xlpm.CostSel, _xlpm.SchedSel)
        )
    )
)</f>
        <v/>
      </c>
      <c r="AE32" s="44">
        <v>0.35</v>
      </c>
      <c r="AF32" s="94"/>
      <c r="AG32" s="69" t="s">
        <v>588</v>
      </c>
      <c r="AH32" s="70" t="s">
        <v>614</v>
      </c>
      <c r="AI32" s="54"/>
      <c r="AJ32" s="53"/>
      <c r="AK32" s="97"/>
      <c r="AL32" s="41" t="s">
        <v>139</v>
      </c>
      <c r="AM32" s="59" cm="1">
        <f t="array" ref="AM32">IF(AL32="", "",
    _xlfn.IFS(
        AL32="Not Likely (&lt;10%)", 0.05,
        AL32="Low Likelihood (10%-30%)", 0.2,
        AL32="Likely (30%-70%)", 0.5,
        AL32="Highly Likely (70%-90%)", 0.8,
        AL32="Near Certainty (&gt;90%)", 0.95
    )
)</f>
        <v>0.5</v>
      </c>
      <c r="AN32" s="32"/>
      <c r="AO32" s="58" t="str" cm="1">
        <f t="array" ref="AO32">IF(AN32="", "",
    _xlfn.IFS(
        AN32="Minimal (0%-5%)", 0.025,
        AN32="Minor (5%-10%)", 0.075,
        AN32="Moderate (10%-25%)", 0.175,
        AN32="Significant (25%-40%)", 0.325,
        AN32="Severe (&gt;40%)", 0.45
    )
)</f>
        <v/>
      </c>
      <c r="AP32" s="130" t="str">
        <f t="shared" si="2"/>
        <v>-</v>
      </c>
      <c r="AQ32" s="130" t="str">
        <f>IF(AO32="","-",AO32*'Risk Register'!$C$3)</f>
        <v>-</v>
      </c>
      <c r="AR32" s="130" t="str">
        <f t="shared" si="3"/>
        <v>-</v>
      </c>
      <c r="AS32" s="42"/>
      <c r="AT32" s="57" t="str" cm="1">
        <f t="array" ref="AT32">IF(AS32="", "",
    _xlfn.IFS(
        AS32="Minimal (0%-5%)", 0.025,
        AS32="Minor (5%-10%)", 0.075,
        AS32="Moderate (10%-25%)", 0.175,
        AS32="Significant (25%-40%)", 0.325,
        AS32="Severe (&gt;40%)", 0.45
    )
)</f>
        <v/>
      </c>
      <c r="AU32" s="127" t="str">
        <f t="shared" si="4"/>
        <v>-</v>
      </c>
      <c r="AV32" s="131" t="str">
        <f>IF(AT32="","-",AT32*'Risk Register'!$C$5)</f>
        <v>-</v>
      </c>
      <c r="AW32" s="127" t="str">
        <f t="shared" si="5"/>
        <v>-</v>
      </c>
      <c r="AX32" s="132">
        <v>4</v>
      </c>
      <c r="AY32" s="114" t="str">
        <f>_xlfn.LET(
    _xlpm.CostSel, AN32,
    _xlpm.SchedSel, AS32,
    _xlpm.ImpactOrder, {"Minimal (0%-5%)","Minor (5%-10%)","Moderate (10%-25%)","Significant (25%-40%)","Severe (&gt;40%)"},
    IF(_xlpm.CostSel="", IF(_xlpm.SchedSel="", "", _xlpm.SchedSel),
        IF(_xlpm.SchedSel="", _xlpm.CostSel,
            IF(MATCH(_xlpm.CostSel, _xlpm.ImpactOrder, 0) &gt; MATCH(_xlpm.SchedSel, _xlpm.ImpactOrder, 0), _xlpm.CostSel, _xlpm.SchedSel)
        )
    )
)</f>
        <v/>
      </c>
      <c r="AZ32" s="128">
        <v>0.16000000000000003</v>
      </c>
      <c r="BA32" s="100"/>
      <c r="BB32" s="133"/>
      <c r="BC32" s="43"/>
    </row>
    <row r="33" spans="1:55" ht="91" x14ac:dyDescent="0.35">
      <c r="A33" s="34">
        <v>26</v>
      </c>
      <c r="B33" s="35" t="s">
        <v>474</v>
      </c>
      <c r="C33" s="31" t="s">
        <v>159</v>
      </c>
      <c r="D33" s="35" t="s">
        <v>151</v>
      </c>
      <c r="E33" s="35" t="s">
        <v>576</v>
      </c>
      <c r="F33" s="35"/>
      <c r="G33" s="31" t="s">
        <v>148</v>
      </c>
      <c r="H33" s="35"/>
      <c r="I33" s="67" t="s">
        <v>518</v>
      </c>
      <c r="J33" s="68" t="s">
        <v>562</v>
      </c>
      <c r="K33" s="64" t="str">
        <f>Table3[[#This Row],[IF]]&amp;", "&amp;Table3[[#This Row],[THEN]]</f>
        <v>IF company and process requirements are not known or followed, THEN, the project risks being out of compliance which can result in legal, reputational, cost, or schedule issues and penalties.</v>
      </c>
      <c r="L33" s="35"/>
      <c r="M33" s="35"/>
      <c r="N33" s="55"/>
      <c r="O33" s="55"/>
      <c r="P33" s="92"/>
      <c r="Q33" s="56" t="s">
        <v>139</v>
      </c>
      <c r="R33" s="52" cm="1">
        <f t="array" ref="R33">IF(Q33="", "",
    _xlfn.IFS(
        Q33="Not Likely (&lt;10%)", 0.05,
        Q33="Low Likelihood (10%-30%)", 0.2,
        Q33="Likely (30%-70%)", 0.5,
        Q33="Highly Likely (70%-90%)", 0.8,
        Q33="Near Certainty (&gt;90%)", 0.95
    )
)</f>
        <v>0.5</v>
      </c>
      <c r="S33" s="32"/>
      <c r="T33" s="51" t="str" cm="1">
        <f t="array" ref="T33">IF(S33="", "",
    _xlfn.IFS(
        S33="Minimal (0%-5%)", 0.025,
        S33="Minor (5%-10%)", 0.075,
        S33="Moderate (10%-25%)", 0.175,
        S33="Significant (25%-40%)", 0.325,
        S33="Severe (&gt;40%)", 0.45
    )
)</f>
        <v/>
      </c>
      <c r="U33" s="62" t="str">
        <f t="shared" si="6"/>
        <v>-</v>
      </c>
      <c r="V33" s="62" t="str">
        <f>IF(T33="","-",T33*'Risk Register'!$C$3)</f>
        <v>-</v>
      </c>
      <c r="W33" s="62" t="str">
        <f t="shared" si="7"/>
        <v>-</v>
      </c>
      <c r="X33" s="42"/>
      <c r="Y33" s="57" t="str" cm="1">
        <f t="array" ref="Y33">IF(X33="", "",
    _xlfn.IFS(
        X33="Minimal (0%-5%)", 0.025,
        X33="Minor (5%-10%)", 0.075,
        X33="Moderate (10%-25%)", 0.175,
        X33="Significant (25%-40%)", 0.325,
        X33="Severe (&gt;40%)", 0.45
    )
)</f>
        <v/>
      </c>
      <c r="Z33" s="126" t="str">
        <f t="shared" si="0"/>
        <v>-</v>
      </c>
      <c r="AA33" s="127" t="str">
        <f>IF(Y33="", "-",Y33*'Risk Register'!$C$5)</f>
        <v>-</v>
      </c>
      <c r="AB33" s="127" t="str">
        <f t="shared" si="1"/>
        <v>-</v>
      </c>
      <c r="AC33" s="128">
        <v>5</v>
      </c>
      <c r="AD33" s="129" t="str">
        <f>_xlfn.LET(
    _xlpm.CostSel, S33,
    _xlpm.SchedSel, X33,
    _xlpm.ImpactOrder, {"Minimal (0%-5%)","Minor (5%-10%)","Moderate (10%-25%)","Significant (25%-40%)","Severe (&gt;40%)"},
    IF(_xlpm.CostSel="", IF(_xlpm.SchedSel="", "", _xlpm.SchedSel),
        IF(_xlpm.SchedSel="", _xlpm.CostSel,
            IF(MATCH(_xlpm.CostSel, _xlpm.ImpactOrder, 0) &gt; MATCH(_xlpm.SchedSel, _xlpm.ImpactOrder, 0), _xlpm.CostSel, _xlpm.SchedSel)
        )
    )
)</f>
        <v/>
      </c>
      <c r="AE33" s="44">
        <v>0.25</v>
      </c>
      <c r="AF33" s="94"/>
      <c r="AG33" s="69" t="s">
        <v>588</v>
      </c>
      <c r="AH33" s="70" t="s">
        <v>615</v>
      </c>
      <c r="AI33" s="54"/>
      <c r="AJ33" s="53"/>
      <c r="AK33" s="97"/>
      <c r="AL33" s="41" t="s">
        <v>139</v>
      </c>
      <c r="AM33" s="59" cm="1">
        <f t="array" ref="AM33">IF(AL33="", "",
    _xlfn.IFS(
        AL33="Not Likely (&lt;10%)", 0.05,
        AL33="Low Likelihood (10%-30%)", 0.2,
        AL33="Likely (30%-70%)", 0.5,
        AL33="Highly Likely (70%-90%)", 0.8,
        AL33="Near Certainty (&gt;90%)", 0.95
    )
)</f>
        <v>0.5</v>
      </c>
      <c r="AN33" s="32"/>
      <c r="AO33" s="58" t="str" cm="1">
        <f t="array" ref="AO33">IF(AN33="", "",
    _xlfn.IFS(
        AN33="Minimal (0%-5%)", 0.025,
        AN33="Minor (5%-10%)", 0.075,
        AN33="Moderate (10%-25%)", 0.175,
        AN33="Significant (25%-40%)", 0.325,
        AN33="Severe (&gt;40%)", 0.45
    )
)</f>
        <v/>
      </c>
      <c r="AP33" s="130" t="str">
        <f t="shared" si="2"/>
        <v>-</v>
      </c>
      <c r="AQ33" s="130" t="str">
        <f>IF(AO33="","-",AO33*'Risk Register'!$C$3)</f>
        <v>-</v>
      </c>
      <c r="AR33" s="130" t="str">
        <f t="shared" si="3"/>
        <v>-</v>
      </c>
      <c r="AS33" s="42"/>
      <c r="AT33" s="57" t="str" cm="1">
        <f t="array" ref="AT33">IF(AS33="", "",
    _xlfn.IFS(
        AS33="Minimal (0%-5%)", 0.025,
        AS33="Minor (5%-10%)", 0.075,
        AS33="Moderate (10%-25%)", 0.175,
        AS33="Significant (25%-40%)", 0.325,
        AS33="Severe (&gt;40%)", 0.45
    )
)</f>
        <v/>
      </c>
      <c r="AU33" s="127" t="str">
        <f t="shared" si="4"/>
        <v>-</v>
      </c>
      <c r="AV33" s="131" t="str">
        <f>IF(AT33="","-",AT33*'Risk Register'!$C$5)</f>
        <v>-</v>
      </c>
      <c r="AW33" s="127" t="str">
        <f t="shared" si="5"/>
        <v>-</v>
      </c>
      <c r="AX33" s="132">
        <v>3</v>
      </c>
      <c r="AY33" s="114" t="str">
        <f>_xlfn.LET(
    _xlpm.CostSel, AN33,
    _xlpm.SchedSel, AS33,
    _xlpm.ImpactOrder, {"Minimal (0%-5%)","Minor (5%-10%)","Moderate (10%-25%)","Significant (25%-40%)","Severe (&gt;40%)"},
    IF(_xlpm.CostSel="", IF(_xlpm.SchedSel="", "", _xlpm.SchedSel),
        IF(_xlpm.SchedSel="", _xlpm.CostSel,
            IF(MATCH(_xlpm.CostSel, _xlpm.ImpactOrder, 0) &gt; MATCH(_xlpm.SchedSel, _xlpm.ImpactOrder, 0), _xlpm.CostSel, _xlpm.SchedSel)
        )
    )
)</f>
        <v/>
      </c>
      <c r="AZ33" s="128">
        <v>0.12</v>
      </c>
      <c r="BA33" s="100"/>
      <c r="BB33" s="133"/>
      <c r="BC33" s="43"/>
    </row>
    <row r="34" spans="1:55" ht="137.5" x14ac:dyDescent="0.35">
      <c r="A34" s="34">
        <v>27</v>
      </c>
      <c r="B34" s="31" t="s">
        <v>475</v>
      </c>
      <c r="C34" s="31" t="s">
        <v>159</v>
      </c>
      <c r="D34" s="31" t="s">
        <v>151</v>
      </c>
      <c r="E34" s="31" t="s">
        <v>584</v>
      </c>
      <c r="F34" s="31"/>
      <c r="G34" s="31" t="s">
        <v>148</v>
      </c>
      <c r="H34" s="31"/>
      <c r="I34" s="65" t="s">
        <v>519</v>
      </c>
      <c r="J34" s="66" t="s">
        <v>563</v>
      </c>
      <c r="K34" s="63" t="str">
        <f>Table3[[#This Row],[IF]]&amp;", "&amp;Table3[[#This Row],[THEN]]</f>
        <v>IF ALWCD development time is not accurately budgeted for or scheduled for, THEN ALWCDs may not be approved in time and delay project activities and/or require work stoppages for ALWCD revisions and changes.</v>
      </c>
      <c r="L34" s="31"/>
      <c r="M34" s="31"/>
      <c r="N34" s="55"/>
      <c r="O34" s="55"/>
      <c r="P34" s="92"/>
      <c r="Q34" s="56" t="s">
        <v>139</v>
      </c>
      <c r="R34" s="52" cm="1">
        <f t="array" ref="R34">IF(Q34="", "",
    _xlfn.IFS(
        Q34="Not Likely (&lt;10%)", 0.05,
        Q34="Low Likelihood (10%-30%)", 0.2,
        Q34="Likely (30%-70%)", 0.5,
        Q34="Highly Likely (70%-90%)", 0.8,
        Q34="Near Certainty (&gt;90%)", 0.95
    )
)</f>
        <v>0.5</v>
      </c>
      <c r="S34" s="32"/>
      <c r="T34" s="51" t="str" cm="1">
        <f t="array" ref="T34">IF(S34="", "",
    _xlfn.IFS(
        S34="Minimal (0%-5%)", 0.025,
        S34="Minor (5%-10%)", 0.075,
        S34="Moderate (10%-25%)", 0.175,
        S34="Significant (25%-40%)", 0.325,
        S34="Severe (&gt;40%)", 0.45
    )
)</f>
        <v/>
      </c>
      <c r="U34" s="62" t="str">
        <f t="shared" si="6"/>
        <v>-</v>
      </c>
      <c r="V34" s="62" t="str">
        <f>IF(T34="","-",T34*'Risk Register'!$C$3)</f>
        <v>-</v>
      </c>
      <c r="W34" s="62" t="str">
        <f t="shared" si="7"/>
        <v>-</v>
      </c>
      <c r="X34" s="42"/>
      <c r="Y34" s="57" t="str" cm="1">
        <f t="array" ref="Y34">IF(X34="", "",
    _xlfn.IFS(
        X34="Minimal (0%-5%)", 0.025,
        X34="Minor (5%-10%)", 0.075,
        X34="Moderate (10%-25%)", 0.175,
        X34="Significant (25%-40%)", 0.325,
        X34="Severe (&gt;40%)", 0.45
    )
)</f>
        <v/>
      </c>
      <c r="Z34" s="126" t="str">
        <f t="shared" si="0"/>
        <v>-</v>
      </c>
      <c r="AA34" s="127" t="str">
        <f>IF(Y34="", "-",Y34*'Risk Register'!$C$5)</f>
        <v>-</v>
      </c>
      <c r="AB34" s="127" t="str">
        <f t="shared" si="1"/>
        <v>-</v>
      </c>
      <c r="AC34" s="128">
        <v>4</v>
      </c>
      <c r="AD34" s="129" t="str">
        <f>_xlfn.LET(
    _xlpm.CostSel, S34,
    _xlpm.SchedSel, X34,
    _xlpm.ImpactOrder, {"Minimal (0%-5%)","Minor (5%-10%)","Moderate (10%-25%)","Significant (25%-40%)","Severe (&gt;40%)"},
    IF(_xlpm.CostSel="", IF(_xlpm.SchedSel="", "", _xlpm.SchedSel),
        IF(_xlpm.SchedSel="", _xlpm.CostSel,
            IF(MATCH(_xlpm.CostSel, _xlpm.ImpactOrder, 0) &gt; MATCH(_xlpm.SchedSel, _xlpm.ImpactOrder, 0), _xlpm.CostSel, _xlpm.SchedSel)
        )
    )
)</f>
        <v/>
      </c>
      <c r="AE34" s="44">
        <v>0.27999999999999997</v>
      </c>
      <c r="AF34" s="94"/>
      <c r="AG34" s="69" t="s">
        <v>588</v>
      </c>
      <c r="AH34" s="70" t="s">
        <v>616</v>
      </c>
      <c r="AI34" s="54"/>
      <c r="AJ34" s="53"/>
      <c r="AK34" s="97"/>
      <c r="AL34" s="41" t="s">
        <v>139</v>
      </c>
      <c r="AM34" s="59" cm="1">
        <f t="array" ref="AM34">IF(AL34="", "",
    _xlfn.IFS(
        AL34="Not Likely (&lt;10%)", 0.05,
        AL34="Low Likelihood (10%-30%)", 0.2,
        AL34="Likely (30%-70%)", 0.5,
        AL34="Highly Likely (70%-90%)", 0.8,
        AL34="Near Certainty (&gt;90%)", 0.95
    )
)</f>
        <v>0.5</v>
      </c>
      <c r="AN34" s="32"/>
      <c r="AO34" s="58" t="str" cm="1">
        <f t="array" ref="AO34">IF(AN34="", "",
    _xlfn.IFS(
        AN34="Minimal (0%-5%)", 0.025,
        AN34="Minor (5%-10%)", 0.075,
        AN34="Moderate (10%-25%)", 0.175,
        AN34="Significant (25%-40%)", 0.325,
        AN34="Severe (&gt;40%)", 0.45
    )
)</f>
        <v/>
      </c>
      <c r="AP34" s="130" t="str">
        <f t="shared" si="2"/>
        <v>-</v>
      </c>
      <c r="AQ34" s="130" t="str">
        <f>IF(AO34="","-",AO34*'Risk Register'!$C$3)</f>
        <v>-</v>
      </c>
      <c r="AR34" s="130" t="str">
        <f t="shared" si="3"/>
        <v>-</v>
      </c>
      <c r="AS34" s="42"/>
      <c r="AT34" s="57" t="str" cm="1">
        <f t="array" ref="AT34">IF(AS34="", "",
    _xlfn.IFS(
        AS34="Minimal (0%-5%)", 0.025,
        AS34="Minor (5%-10%)", 0.075,
        AS34="Moderate (10%-25%)", 0.175,
        AS34="Significant (25%-40%)", 0.325,
        AS34="Severe (&gt;40%)", 0.45
    )
)</f>
        <v/>
      </c>
      <c r="AU34" s="127" t="str">
        <f t="shared" si="4"/>
        <v>-</v>
      </c>
      <c r="AV34" s="131" t="str">
        <f>IF(AT34="","-",AT34*'Risk Register'!$C$5)</f>
        <v>-</v>
      </c>
      <c r="AW34" s="127" t="str">
        <f t="shared" si="5"/>
        <v>-</v>
      </c>
      <c r="AX34" s="132">
        <v>3</v>
      </c>
      <c r="AY34" s="114" t="str">
        <f>_xlfn.LET(
    _xlpm.CostSel, AN34,
    _xlpm.SchedSel, AS34,
    _xlpm.ImpactOrder, {"Minimal (0%-5%)","Minor (5%-10%)","Moderate (10%-25%)","Significant (25%-40%)","Severe (&gt;40%)"},
    IF(_xlpm.CostSel="", IF(_xlpm.SchedSel="", "", _xlpm.SchedSel),
        IF(_xlpm.SchedSel="", _xlpm.CostSel,
            IF(MATCH(_xlpm.CostSel, _xlpm.ImpactOrder, 0) &gt; MATCH(_xlpm.SchedSel, _xlpm.ImpactOrder, 0), _xlpm.CostSel, _xlpm.SchedSel)
        )
    )
)</f>
        <v/>
      </c>
      <c r="AZ34" s="128">
        <v>0.12</v>
      </c>
      <c r="BA34" s="100"/>
      <c r="BB34" s="133"/>
      <c r="BC34" s="43"/>
    </row>
    <row r="35" spans="1:55" ht="91" x14ac:dyDescent="0.35">
      <c r="A35" s="34">
        <v>28</v>
      </c>
      <c r="B35" s="35" t="s">
        <v>476</v>
      </c>
      <c r="C35" s="31" t="s">
        <v>159</v>
      </c>
      <c r="D35" s="35" t="s">
        <v>151</v>
      </c>
      <c r="E35" s="35" t="s">
        <v>576</v>
      </c>
      <c r="F35" s="35"/>
      <c r="G35" s="31" t="s">
        <v>148</v>
      </c>
      <c r="H35" s="35"/>
      <c r="I35" s="67" t="s">
        <v>520</v>
      </c>
      <c r="J35" s="68" t="s">
        <v>564</v>
      </c>
      <c r="K35" s="64" t="str">
        <f>Table3[[#This Row],[IF]]&amp;", "&amp;Table3[[#This Row],[THEN]]</f>
        <v>IF project assumptions are not captured, documented, or are missing, THEN impacts to cost and schedule may be significant if a situation is encountered or the estimate may not be accurate.</v>
      </c>
      <c r="L35" s="35"/>
      <c r="M35" s="35"/>
      <c r="N35" s="55"/>
      <c r="O35" s="55"/>
      <c r="P35" s="92"/>
      <c r="Q35" s="56" t="s">
        <v>139</v>
      </c>
      <c r="R35" s="52" cm="1">
        <f t="array" ref="R35">IF(Q35="", "",
    _xlfn.IFS(
        Q35="Not Likely (&lt;10%)", 0.05,
        Q35="Low Likelihood (10%-30%)", 0.2,
        Q35="Likely (30%-70%)", 0.5,
        Q35="Highly Likely (70%-90%)", 0.8,
        Q35="Near Certainty (&gt;90%)", 0.95
    )
)</f>
        <v>0.5</v>
      </c>
      <c r="S35" s="32"/>
      <c r="T35" s="51" t="str" cm="1">
        <f t="array" ref="T35">IF(S35="", "",
    _xlfn.IFS(
        S35="Minimal (0%-5%)", 0.025,
        S35="Minor (5%-10%)", 0.075,
        S35="Moderate (10%-25%)", 0.175,
        S35="Significant (25%-40%)", 0.325,
        S35="Severe (&gt;40%)", 0.45
    )
)</f>
        <v/>
      </c>
      <c r="U35" s="62" t="str">
        <f t="shared" si="6"/>
        <v>-</v>
      </c>
      <c r="V35" s="62" t="str">
        <f>IF(T35="","-",T35*'Risk Register'!$C$3)</f>
        <v>-</v>
      </c>
      <c r="W35" s="62" t="str">
        <f t="shared" si="7"/>
        <v>-</v>
      </c>
      <c r="X35" s="42"/>
      <c r="Y35" s="57" t="str" cm="1">
        <f t="array" ref="Y35">IF(X35="", "",
    _xlfn.IFS(
        X35="Minimal (0%-5%)", 0.025,
        X35="Minor (5%-10%)", 0.075,
        X35="Moderate (10%-25%)", 0.175,
        X35="Significant (25%-40%)", 0.325,
        X35="Severe (&gt;40%)", 0.45
    )
)</f>
        <v/>
      </c>
      <c r="Z35" s="126" t="str">
        <f t="shared" si="0"/>
        <v>-</v>
      </c>
      <c r="AA35" s="127" t="str">
        <f>IF(Y35="", "-",Y35*'Risk Register'!$C$5)</f>
        <v>-</v>
      </c>
      <c r="AB35" s="127" t="str">
        <f t="shared" si="1"/>
        <v>-</v>
      </c>
      <c r="AC35" s="128">
        <v>3</v>
      </c>
      <c r="AD35" s="129" t="str">
        <f>_xlfn.LET(
    _xlpm.CostSel, S35,
    _xlpm.SchedSel, X35,
    _xlpm.ImpactOrder, {"Minimal (0%-5%)","Minor (5%-10%)","Moderate (10%-25%)","Significant (25%-40%)","Severe (&gt;40%)"},
    IF(_xlpm.CostSel="", IF(_xlpm.SchedSel="", "", _xlpm.SchedSel),
        IF(_xlpm.SchedSel="", _xlpm.CostSel,
            IF(MATCH(_xlpm.CostSel, _xlpm.ImpactOrder, 0) &gt; MATCH(_xlpm.SchedSel, _xlpm.ImpactOrder, 0), _xlpm.CostSel, _xlpm.SchedSel)
        )
    )
)</f>
        <v/>
      </c>
      <c r="AE35" s="44">
        <v>0.25</v>
      </c>
      <c r="AF35" s="94"/>
      <c r="AG35" s="69" t="s">
        <v>588</v>
      </c>
      <c r="AH35" s="70" t="s">
        <v>617</v>
      </c>
      <c r="AI35" s="54"/>
      <c r="AJ35" s="53"/>
      <c r="AK35" s="97"/>
      <c r="AL35" s="41" t="s">
        <v>140</v>
      </c>
      <c r="AM35" s="59" cm="1">
        <f t="array" ref="AM35">IF(AL35="", "",
    _xlfn.IFS(
        AL35="Not Likely (&lt;10%)", 0.05,
        AL35="Low Likelihood (10%-30%)", 0.2,
        AL35="Likely (30%-70%)", 0.5,
        AL35="Highly Likely (70%-90%)", 0.8,
        AL35="Near Certainty (&gt;90%)", 0.95
    )
)</f>
        <v>0.2</v>
      </c>
      <c r="AN35" s="32"/>
      <c r="AO35" s="58" t="str" cm="1">
        <f t="array" ref="AO35">IF(AN35="", "",
    _xlfn.IFS(
        AN35="Minimal (0%-5%)", 0.025,
        AN35="Minor (5%-10%)", 0.075,
        AN35="Moderate (10%-25%)", 0.175,
        AN35="Significant (25%-40%)", 0.325,
        AN35="Severe (&gt;40%)", 0.45
    )
)</f>
        <v/>
      </c>
      <c r="AP35" s="130" t="str">
        <f t="shared" si="2"/>
        <v>-</v>
      </c>
      <c r="AQ35" s="130" t="str">
        <f>IF(AO35="","-",AO35*'Risk Register'!$C$3)</f>
        <v>-</v>
      </c>
      <c r="AR35" s="130" t="str">
        <f t="shared" si="3"/>
        <v>-</v>
      </c>
      <c r="AS35" s="42"/>
      <c r="AT35" s="57" t="str" cm="1">
        <f t="array" ref="AT35">IF(AS35="", "",
    _xlfn.IFS(
        AS35="Minimal (0%-5%)", 0.025,
        AS35="Minor (5%-10%)", 0.075,
        AS35="Moderate (10%-25%)", 0.175,
        AS35="Significant (25%-40%)", 0.325,
        AS35="Severe (&gt;40%)", 0.45
    )
)</f>
        <v/>
      </c>
      <c r="AU35" s="127" t="str">
        <f t="shared" si="4"/>
        <v>-</v>
      </c>
      <c r="AV35" s="131" t="str">
        <f>IF(AT35="","-",AT35*'Risk Register'!$C$5)</f>
        <v>-</v>
      </c>
      <c r="AW35" s="127" t="str">
        <f t="shared" si="5"/>
        <v>-</v>
      </c>
      <c r="AX35" s="132">
        <v>3</v>
      </c>
      <c r="AY35" s="114" t="str">
        <f>_xlfn.LET(
    _xlpm.CostSel, AN35,
    _xlpm.SchedSel, AS35,
    _xlpm.ImpactOrder, {"Minimal (0%-5%)","Minor (5%-10%)","Moderate (10%-25%)","Significant (25%-40%)","Severe (&gt;40%)"},
    IF(_xlpm.CostSel="", IF(_xlpm.SchedSel="", "", _xlpm.SchedSel),
        IF(_xlpm.SchedSel="", _xlpm.CostSel,
            IF(MATCH(_xlpm.CostSel, _xlpm.ImpactOrder, 0) &gt; MATCH(_xlpm.SchedSel, _xlpm.ImpactOrder, 0), _xlpm.CostSel, _xlpm.SchedSel)
        )
    )
)</f>
        <v/>
      </c>
      <c r="AZ35" s="128">
        <v>8.0000000000000016E-2</v>
      </c>
      <c r="BA35" s="100"/>
      <c r="BB35" s="133"/>
      <c r="BC35" s="43"/>
    </row>
    <row r="36" spans="1:55" ht="125" x14ac:dyDescent="0.35">
      <c r="A36" s="34">
        <v>29</v>
      </c>
      <c r="B36" s="35" t="s">
        <v>477</v>
      </c>
      <c r="C36" s="31" t="s">
        <v>159</v>
      </c>
      <c r="D36" s="35" t="s">
        <v>151</v>
      </c>
      <c r="E36" s="35" t="s">
        <v>576</v>
      </c>
      <c r="F36" s="35"/>
      <c r="G36" s="31" t="s">
        <v>148</v>
      </c>
      <c r="H36" s="35"/>
      <c r="I36" s="67" t="s">
        <v>521</v>
      </c>
      <c r="J36" s="68" t="s">
        <v>565</v>
      </c>
      <c r="K36" s="64" t="str">
        <f>Table3[[#This Row],[IF]]&amp;", "&amp;Table3[[#This Row],[THEN]]</f>
        <v>IF documents / deliverables are not adequately developed, reviewed, and comments resolved in a timely manner, THEN, project schedule can be delayed and additional costs may be incurred.</v>
      </c>
      <c r="L36" s="35"/>
      <c r="M36" s="35"/>
      <c r="N36" s="55"/>
      <c r="O36" s="55"/>
      <c r="P36" s="92"/>
      <c r="Q36" s="56" t="s">
        <v>139</v>
      </c>
      <c r="R36" s="52" cm="1">
        <f t="array" ref="R36">IF(Q36="", "",
    _xlfn.IFS(
        Q36="Not Likely (&lt;10%)", 0.05,
        Q36="Low Likelihood (10%-30%)", 0.2,
        Q36="Likely (30%-70%)", 0.5,
        Q36="Highly Likely (70%-90%)", 0.8,
        Q36="Near Certainty (&gt;90%)", 0.95
    )
)</f>
        <v>0.5</v>
      </c>
      <c r="S36" s="32"/>
      <c r="T36" s="51" t="str" cm="1">
        <f t="array" ref="T36">IF(S36="", "",
    _xlfn.IFS(
        S36="Minimal (0%-5%)", 0.025,
        S36="Minor (5%-10%)", 0.075,
        S36="Moderate (10%-25%)", 0.175,
        S36="Significant (25%-40%)", 0.325,
        S36="Severe (&gt;40%)", 0.45
    )
)</f>
        <v/>
      </c>
      <c r="U36" s="62" t="str">
        <f t="shared" si="6"/>
        <v>-</v>
      </c>
      <c r="V36" s="62" t="str">
        <f>IF(T36="","-",T36*'Risk Register'!$C$3)</f>
        <v>-</v>
      </c>
      <c r="W36" s="62" t="str">
        <f t="shared" si="7"/>
        <v>-</v>
      </c>
      <c r="X36" s="42"/>
      <c r="Y36" s="57" t="str" cm="1">
        <f t="array" ref="Y36">IF(X36="", "",
    _xlfn.IFS(
        X36="Minimal (0%-5%)", 0.025,
        X36="Minor (5%-10%)", 0.075,
        X36="Moderate (10%-25%)", 0.175,
        X36="Significant (25%-40%)", 0.325,
        X36="Severe (&gt;40%)", 0.45
    )
)</f>
        <v/>
      </c>
      <c r="Z36" s="126" t="str">
        <f t="shared" si="0"/>
        <v>-</v>
      </c>
      <c r="AA36" s="127" t="str">
        <f>IF(Y36="", "-",Y36*'Risk Register'!$C$5)</f>
        <v>-</v>
      </c>
      <c r="AB36" s="127" t="str">
        <f t="shared" si="1"/>
        <v>-</v>
      </c>
      <c r="AC36" s="128">
        <v>7</v>
      </c>
      <c r="AD36" s="129" t="str">
        <f>_xlfn.LET(
    _xlpm.CostSel, S36,
    _xlpm.SchedSel, X36,
    _xlpm.ImpactOrder, {"Minimal (0%-5%)","Minor (5%-10%)","Moderate (10%-25%)","Significant (25%-40%)","Severe (&gt;40%)"},
    IF(_xlpm.CostSel="", IF(_xlpm.SchedSel="", "", _xlpm.SchedSel),
        IF(_xlpm.SchedSel="", _xlpm.CostSel,
            IF(MATCH(_xlpm.CostSel, _xlpm.ImpactOrder, 0) &gt; MATCH(_xlpm.SchedSel, _xlpm.ImpactOrder, 0), _xlpm.CostSel, _xlpm.SchedSel)
        )
    )
)</f>
        <v/>
      </c>
      <c r="AE36" s="44">
        <v>0.16000000000000003</v>
      </c>
      <c r="AF36" s="94"/>
      <c r="AG36" s="69" t="s">
        <v>588</v>
      </c>
      <c r="AH36" s="70" t="s">
        <v>618</v>
      </c>
      <c r="AI36" s="54"/>
      <c r="AJ36" s="53"/>
      <c r="AK36" s="97"/>
      <c r="AL36" s="41" t="s">
        <v>139</v>
      </c>
      <c r="AM36" s="59" cm="1">
        <f t="array" ref="AM36">IF(AL36="", "",
    _xlfn.IFS(
        AL36="Not Likely (&lt;10%)", 0.05,
        AL36="Low Likelihood (10%-30%)", 0.2,
        AL36="Likely (30%-70%)", 0.5,
        AL36="Highly Likely (70%-90%)", 0.8,
        AL36="Near Certainty (&gt;90%)", 0.95
    )
)</f>
        <v>0.5</v>
      </c>
      <c r="AN36" s="32"/>
      <c r="AO36" s="58" t="str" cm="1">
        <f t="array" ref="AO36">IF(AN36="", "",
    _xlfn.IFS(
        AN36="Minimal (0%-5%)", 0.025,
        AN36="Minor (5%-10%)", 0.075,
        AN36="Moderate (10%-25%)", 0.175,
        AN36="Significant (25%-40%)", 0.325,
        AN36="Severe (&gt;40%)", 0.45
    )
)</f>
        <v/>
      </c>
      <c r="AP36" s="130" t="str">
        <f t="shared" si="2"/>
        <v>-</v>
      </c>
      <c r="AQ36" s="130" t="str">
        <f>IF(AO36="","-",AO36*'Risk Register'!$C$3)</f>
        <v>-</v>
      </c>
      <c r="AR36" s="130" t="str">
        <f t="shared" si="3"/>
        <v>-</v>
      </c>
      <c r="AS36" s="42"/>
      <c r="AT36" s="57" t="str" cm="1">
        <f t="array" ref="AT36">IF(AS36="", "",
    _xlfn.IFS(
        AS36="Minimal (0%-5%)", 0.025,
        AS36="Minor (5%-10%)", 0.075,
        AS36="Moderate (10%-25%)", 0.175,
        AS36="Significant (25%-40%)", 0.325,
        AS36="Severe (&gt;40%)", 0.45
    )
)</f>
        <v/>
      </c>
      <c r="AU36" s="127" t="str">
        <f t="shared" si="4"/>
        <v>-</v>
      </c>
      <c r="AV36" s="131" t="str">
        <f>IF(AT36="","-",AT36*'Risk Register'!$C$5)</f>
        <v>-</v>
      </c>
      <c r="AW36" s="127" t="str">
        <f t="shared" si="5"/>
        <v>-</v>
      </c>
      <c r="AX36" s="132">
        <v>4</v>
      </c>
      <c r="AY36" s="114" t="str">
        <f>_xlfn.LET(
    _xlpm.CostSel, AN36,
    _xlpm.SchedSel, AS36,
    _xlpm.ImpactOrder, {"Minimal (0%-5%)","Minor (5%-10%)","Moderate (10%-25%)","Significant (25%-40%)","Severe (&gt;40%)"},
    IF(_xlpm.CostSel="", IF(_xlpm.SchedSel="", "", _xlpm.SchedSel),
        IF(_xlpm.SchedSel="", _xlpm.CostSel,
            IF(MATCH(_xlpm.CostSel, _xlpm.ImpactOrder, 0) &gt; MATCH(_xlpm.SchedSel, _xlpm.ImpactOrder, 0), _xlpm.CostSel, _xlpm.SchedSel)
        )
    )
)</f>
        <v/>
      </c>
      <c r="AZ36" s="128">
        <v>0.12</v>
      </c>
      <c r="BA36" s="100"/>
      <c r="BB36" s="133"/>
      <c r="BC36" s="43"/>
    </row>
    <row r="37" spans="1:55" ht="65" x14ac:dyDescent="0.35">
      <c r="A37" s="34">
        <v>30</v>
      </c>
      <c r="B37" s="35" t="s">
        <v>478</v>
      </c>
      <c r="C37" s="31" t="s">
        <v>159</v>
      </c>
      <c r="D37" s="35" t="s">
        <v>151</v>
      </c>
      <c r="E37" s="35" t="s">
        <v>576</v>
      </c>
      <c r="F37" s="35"/>
      <c r="G37" s="31" t="s">
        <v>148</v>
      </c>
      <c r="H37" s="35"/>
      <c r="I37" s="67" t="s">
        <v>522</v>
      </c>
      <c r="J37" s="68" t="s">
        <v>566</v>
      </c>
      <c r="K37" s="64" t="str">
        <f>Table3[[#This Row],[IF]]&amp;", "&amp;Table3[[#This Row],[THEN]]</f>
        <v>IF a pandemic is encountered during pre-construction or construction, THEN costs will increase and project schedule delays will occur.</v>
      </c>
      <c r="L37" s="35"/>
      <c r="M37" s="35"/>
      <c r="N37" s="55"/>
      <c r="O37" s="55"/>
      <c r="P37" s="92"/>
      <c r="Q37" s="56" t="s">
        <v>139</v>
      </c>
      <c r="R37" s="52" cm="1">
        <f t="array" ref="R37">IF(Q37="", "",
    _xlfn.IFS(
        Q37="Not Likely (&lt;10%)", 0.05,
        Q37="Low Likelihood (10%-30%)", 0.2,
        Q37="Likely (30%-70%)", 0.5,
        Q37="Highly Likely (70%-90%)", 0.8,
        Q37="Near Certainty (&gt;90%)", 0.95
    )
)</f>
        <v>0.5</v>
      </c>
      <c r="S37" s="32"/>
      <c r="T37" s="51" t="str" cm="1">
        <f t="array" ref="T37">IF(S37="", "",
    _xlfn.IFS(
        S37="Minimal (0%-5%)", 0.025,
        S37="Minor (5%-10%)", 0.075,
        S37="Moderate (10%-25%)", 0.175,
        S37="Significant (25%-40%)", 0.325,
        S37="Severe (&gt;40%)", 0.45
    )
)</f>
        <v/>
      </c>
      <c r="U37" s="62" t="str">
        <f t="shared" si="6"/>
        <v>-</v>
      </c>
      <c r="V37" s="62" t="str">
        <f>IF(T37="","-",T37*'Risk Register'!$C$3)</f>
        <v>-</v>
      </c>
      <c r="W37" s="62" t="str">
        <f t="shared" si="7"/>
        <v>-</v>
      </c>
      <c r="X37" s="42"/>
      <c r="Y37" s="57" t="str" cm="1">
        <f t="array" ref="Y37">IF(X37="", "",
    _xlfn.IFS(
        X37="Minimal (0%-5%)", 0.025,
        X37="Minor (5%-10%)", 0.075,
        X37="Moderate (10%-25%)", 0.175,
        X37="Significant (25%-40%)", 0.325,
        X37="Severe (&gt;40%)", 0.45
    )
)</f>
        <v/>
      </c>
      <c r="Z37" s="126" t="str">
        <f t="shared" si="0"/>
        <v>-</v>
      </c>
      <c r="AA37" s="127" t="str">
        <f>IF(Y37="", "-",Y37*'Risk Register'!$C$5)</f>
        <v>-</v>
      </c>
      <c r="AB37" s="127" t="str">
        <f t="shared" si="1"/>
        <v>-</v>
      </c>
      <c r="AC37" s="128">
        <v>1</v>
      </c>
      <c r="AD37" s="129" t="str">
        <f>_xlfn.LET(
    _xlpm.CostSel, S37,
    _xlpm.SchedSel, X37,
    _xlpm.ImpactOrder, {"Minimal (0%-5%)","Minor (5%-10%)","Moderate (10%-25%)","Significant (25%-40%)","Severe (&gt;40%)"},
    IF(_xlpm.CostSel="", IF(_xlpm.SchedSel="", "", _xlpm.SchedSel),
        IF(_xlpm.SchedSel="", _xlpm.CostSel,
            IF(MATCH(_xlpm.CostSel, _xlpm.ImpactOrder, 0) &gt; MATCH(_xlpm.SchedSel, _xlpm.ImpactOrder, 0), _xlpm.CostSel, _xlpm.SchedSel)
        )
    )
)</f>
        <v/>
      </c>
      <c r="AE37" s="44">
        <v>0.12</v>
      </c>
      <c r="AF37" s="94"/>
      <c r="AG37" s="69" t="s">
        <v>587</v>
      </c>
      <c r="AH37" s="70" t="s">
        <v>619</v>
      </c>
      <c r="AI37" s="54"/>
      <c r="AJ37" s="53"/>
      <c r="AK37" s="97"/>
      <c r="AL37" s="41" t="s">
        <v>140</v>
      </c>
      <c r="AM37" s="59" cm="1">
        <f t="array" ref="AM37">IF(AL37="", "",
    _xlfn.IFS(
        AL37="Not Likely (&lt;10%)", 0.05,
        AL37="Low Likelihood (10%-30%)", 0.2,
        AL37="Likely (30%-70%)", 0.5,
        AL37="Highly Likely (70%-90%)", 0.8,
        AL37="Near Certainty (&gt;90%)", 0.95
    )
)</f>
        <v>0.2</v>
      </c>
      <c r="AN37" s="32"/>
      <c r="AO37" s="58" t="str" cm="1">
        <f t="array" ref="AO37">IF(AN37="", "",
    _xlfn.IFS(
        AN37="Minimal (0%-5%)", 0.025,
        AN37="Minor (5%-10%)", 0.075,
        AN37="Moderate (10%-25%)", 0.175,
        AN37="Significant (25%-40%)", 0.325,
        AN37="Severe (&gt;40%)", 0.45
    )
)</f>
        <v/>
      </c>
      <c r="AP37" s="130" t="str">
        <f t="shared" si="2"/>
        <v>-</v>
      </c>
      <c r="AQ37" s="130" t="str">
        <f>IF(AO37="","-",AO37*'Risk Register'!$C$3)</f>
        <v>-</v>
      </c>
      <c r="AR37" s="130" t="str">
        <f t="shared" si="3"/>
        <v>-</v>
      </c>
      <c r="AS37" s="42"/>
      <c r="AT37" s="57" t="str" cm="1">
        <f t="array" ref="AT37">IF(AS37="", "",
    _xlfn.IFS(
        AS37="Minimal (0%-5%)", 0.025,
        AS37="Minor (5%-10%)", 0.075,
        AS37="Moderate (10%-25%)", 0.175,
        AS37="Significant (25%-40%)", 0.325,
        AS37="Severe (&gt;40%)", 0.45
    )
)</f>
        <v/>
      </c>
      <c r="AU37" s="127" t="str">
        <f t="shared" si="4"/>
        <v>-</v>
      </c>
      <c r="AV37" s="131" t="str">
        <f>IF(AT37="","-",AT37*'Risk Register'!$C$5)</f>
        <v>-</v>
      </c>
      <c r="AW37" s="127" t="str">
        <f t="shared" si="5"/>
        <v>-</v>
      </c>
      <c r="AX37" s="132">
        <v>1</v>
      </c>
      <c r="AY37" s="114" t="str">
        <f>_xlfn.LET(
    _xlpm.CostSel, AN37,
    _xlpm.SchedSel, AS37,
    _xlpm.ImpactOrder, {"Minimal (0%-5%)","Minor (5%-10%)","Moderate (10%-25%)","Significant (25%-40%)","Severe (&gt;40%)"},
    IF(_xlpm.CostSel="", IF(_xlpm.SchedSel="", "", _xlpm.SchedSel),
        IF(_xlpm.SchedSel="", _xlpm.CostSel,
            IF(MATCH(_xlpm.CostSel, _xlpm.ImpactOrder, 0) &gt; MATCH(_xlpm.SchedSel, _xlpm.ImpactOrder, 0), _xlpm.CostSel, _xlpm.SchedSel)
        )
    )
)</f>
        <v/>
      </c>
      <c r="AZ37" s="128">
        <v>4.0000000000000008E-2</v>
      </c>
      <c r="BA37" s="100"/>
      <c r="BB37" s="133"/>
      <c r="BC37" s="43"/>
    </row>
    <row r="38" spans="1:55" ht="78" x14ac:dyDescent="0.35">
      <c r="A38" s="34">
        <v>31</v>
      </c>
      <c r="B38" s="35" t="s">
        <v>479</v>
      </c>
      <c r="C38" s="31" t="s">
        <v>159</v>
      </c>
      <c r="D38" s="35" t="s">
        <v>151</v>
      </c>
      <c r="E38" s="35" t="s">
        <v>576</v>
      </c>
      <c r="F38" s="35"/>
      <c r="G38" s="31" t="s">
        <v>148</v>
      </c>
      <c r="H38" s="35"/>
      <c r="I38" s="67" t="s">
        <v>523</v>
      </c>
      <c r="J38" s="68" t="s">
        <v>567</v>
      </c>
      <c r="K38" s="64" t="str">
        <f>Table3[[#This Row],[IF]]&amp;", "&amp;Table3[[#This Row],[THEN]]</f>
        <v>If the project/facility being constructed needs to connect to site infrastructure or utilities, THEN final connection work may be impacted leading to cost impacts and schedule delays</v>
      </c>
      <c r="L38" s="35"/>
      <c r="M38" s="35"/>
      <c r="N38" s="55"/>
      <c r="O38" s="55"/>
      <c r="P38" s="92"/>
      <c r="Q38" s="56" t="s">
        <v>140</v>
      </c>
      <c r="R38" s="52" cm="1">
        <f t="array" ref="R38">IF(Q38="", "",
    _xlfn.IFS(
        Q38="Not Likely (&lt;10%)", 0.05,
        Q38="Low Likelihood (10%-30%)", 0.2,
        Q38="Likely (30%-70%)", 0.5,
        Q38="Highly Likely (70%-90%)", 0.8,
        Q38="Near Certainty (&gt;90%)", 0.95
    )
)</f>
        <v>0.2</v>
      </c>
      <c r="S38" s="32"/>
      <c r="T38" s="51" t="str" cm="1">
        <f t="array" ref="T38">IF(S38="", "",
    _xlfn.IFS(
        S38="Minimal (0%-5%)", 0.025,
        S38="Minor (5%-10%)", 0.075,
        S38="Moderate (10%-25%)", 0.175,
        S38="Significant (25%-40%)", 0.325,
        S38="Severe (&gt;40%)", 0.45
    )
)</f>
        <v/>
      </c>
      <c r="U38" s="62" t="str">
        <f t="shared" si="6"/>
        <v>-</v>
      </c>
      <c r="V38" s="62" t="str">
        <f>IF(T38="","-",T38*'Risk Register'!$C$3)</f>
        <v>-</v>
      </c>
      <c r="W38" s="62" t="str">
        <f t="shared" si="7"/>
        <v>-</v>
      </c>
      <c r="X38" s="42"/>
      <c r="Y38" s="57" t="str" cm="1">
        <f t="array" ref="Y38">IF(X38="", "",
    _xlfn.IFS(
        X38="Minimal (0%-5%)", 0.025,
        X38="Minor (5%-10%)", 0.075,
        X38="Moderate (10%-25%)", 0.175,
        X38="Significant (25%-40%)", 0.325,
        X38="Severe (&gt;40%)", 0.45
    )
)</f>
        <v/>
      </c>
      <c r="Z38" s="126" t="str">
        <f t="shared" si="0"/>
        <v>-</v>
      </c>
      <c r="AA38" s="127" t="str">
        <f>IF(Y38="", "-",Y38*'Risk Register'!$C$5)</f>
        <v>-</v>
      </c>
      <c r="AB38" s="127" t="str">
        <f t="shared" si="1"/>
        <v>-</v>
      </c>
      <c r="AC38" s="128">
        <v>3</v>
      </c>
      <c r="AD38" s="129" t="str">
        <f>_xlfn.LET(
    _xlpm.CostSel, S38,
    _xlpm.SchedSel, X38,
    _xlpm.ImpactOrder, {"Minimal (0%-5%)","Minor (5%-10%)","Moderate (10%-25%)","Significant (25%-40%)","Severe (&gt;40%)"},
    IF(_xlpm.CostSel="", IF(_xlpm.SchedSel="", "", _xlpm.SchedSel),
        IF(_xlpm.SchedSel="", _xlpm.CostSel,
            IF(MATCH(_xlpm.CostSel, _xlpm.ImpactOrder, 0) &gt; MATCH(_xlpm.SchedSel, _xlpm.ImpactOrder, 0), _xlpm.CostSel, _xlpm.SchedSel)
        )
    )
)</f>
        <v/>
      </c>
      <c r="AE38" s="44">
        <v>0.12</v>
      </c>
      <c r="AF38" s="94"/>
      <c r="AG38" s="69" t="s">
        <v>588</v>
      </c>
      <c r="AH38" s="70" t="s">
        <v>620</v>
      </c>
      <c r="AI38" s="54"/>
      <c r="AJ38" s="53"/>
      <c r="AK38" s="97"/>
      <c r="AL38" s="41" t="s">
        <v>140</v>
      </c>
      <c r="AM38" s="59" cm="1">
        <f t="array" ref="AM38">IF(AL38="", "",
    _xlfn.IFS(
        AL38="Not Likely (&lt;10%)", 0.05,
        AL38="Low Likelihood (10%-30%)", 0.2,
        AL38="Likely (30%-70%)", 0.5,
        AL38="Highly Likely (70%-90%)", 0.8,
        AL38="Near Certainty (&gt;90%)", 0.95
    )
)</f>
        <v>0.2</v>
      </c>
      <c r="AN38" s="32"/>
      <c r="AO38" s="58" t="str" cm="1">
        <f t="array" ref="AO38">IF(AN38="", "",
    _xlfn.IFS(
        AN38="Minimal (0%-5%)", 0.025,
        AN38="Minor (5%-10%)", 0.075,
        AN38="Moderate (10%-25%)", 0.175,
        AN38="Significant (25%-40%)", 0.325,
        AN38="Severe (&gt;40%)", 0.45
    )
)</f>
        <v/>
      </c>
      <c r="AP38" s="130" t="str">
        <f t="shared" si="2"/>
        <v>-</v>
      </c>
      <c r="AQ38" s="130" t="str">
        <f>IF(AO38="","-",AO38*'Risk Register'!$C$3)</f>
        <v>-</v>
      </c>
      <c r="AR38" s="130" t="str">
        <f t="shared" si="3"/>
        <v>-</v>
      </c>
      <c r="AS38" s="42"/>
      <c r="AT38" s="57" t="str" cm="1">
        <f t="array" ref="AT38">IF(AS38="", "",
    _xlfn.IFS(
        AS38="Minimal (0%-5%)", 0.025,
        AS38="Minor (5%-10%)", 0.075,
        AS38="Moderate (10%-25%)", 0.175,
        AS38="Significant (25%-40%)", 0.325,
        AS38="Severe (&gt;40%)", 0.45
    )
)</f>
        <v/>
      </c>
      <c r="AU38" s="127" t="str">
        <f t="shared" si="4"/>
        <v>-</v>
      </c>
      <c r="AV38" s="131" t="str">
        <f>IF(AT38="","-",AT38*'Risk Register'!$C$5)</f>
        <v>-</v>
      </c>
      <c r="AW38" s="127" t="str">
        <f t="shared" si="5"/>
        <v>-</v>
      </c>
      <c r="AX38" s="132">
        <v>2</v>
      </c>
      <c r="AY38" s="114" t="str">
        <f>_xlfn.LET(
    _xlpm.CostSel, AN38,
    _xlpm.SchedSel, AS38,
    _xlpm.ImpactOrder, {"Minimal (0%-5%)","Minor (5%-10%)","Moderate (10%-25%)","Significant (25%-40%)","Severe (&gt;40%)"},
    IF(_xlpm.CostSel="", IF(_xlpm.SchedSel="", "", _xlpm.SchedSel),
        IF(_xlpm.SchedSel="", _xlpm.CostSel,
            IF(MATCH(_xlpm.CostSel, _xlpm.ImpactOrder, 0) &gt; MATCH(_xlpm.SchedSel, _xlpm.ImpactOrder, 0), _xlpm.CostSel, _xlpm.SchedSel)
        )
    )
)</f>
        <v/>
      </c>
      <c r="AZ38" s="128">
        <v>0.03</v>
      </c>
      <c r="BA38" s="100"/>
      <c r="BB38" s="133"/>
      <c r="BC38" s="43"/>
    </row>
    <row r="39" spans="1:55" ht="91" x14ac:dyDescent="0.35">
      <c r="A39" s="34">
        <v>32</v>
      </c>
      <c r="B39" s="35" t="s">
        <v>480</v>
      </c>
      <c r="C39" s="31" t="s">
        <v>159</v>
      </c>
      <c r="D39" s="35" t="s">
        <v>151</v>
      </c>
      <c r="E39" s="35" t="s">
        <v>576</v>
      </c>
      <c r="F39" s="35"/>
      <c r="G39" s="31" t="s">
        <v>148</v>
      </c>
      <c r="H39" s="35"/>
      <c r="I39" s="67" t="s">
        <v>524</v>
      </c>
      <c r="J39" s="68" t="s">
        <v>568</v>
      </c>
      <c r="K39" s="64" t="str">
        <f>Table3[[#This Row],[IF]]&amp;", "&amp;Table3[[#This Row],[THEN]]</f>
        <v>IF the SOW and requirements in the RFP (Exhibit B) are unclear or not well-defined, THEN subcontractor bids will be variable/inaccurate and/or the proposal process will be delayed.</v>
      </c>
      <c r="L39" s="35"/>
      <c r="M39" s="35"/>
      <c r="N39" s="55"/>
      <c r="O39" s="55"/>
      <c r="P39" s="92"/>
      <c r="Q39" s="56" t="s">
        <v>139</v>
      </c>
      <c r="R39" s="52" cm="1">
        <f t="array" ref="R39">IF(Q39="", "",
    _xlfn.IFS(
        Q39="Not Likely (&lt;10%)", 0.05,
        Q39="Low Likelihood (10%-30%)", 0.2,
        Q39="Likely (30%-70%)", 0.5,
        Q39="Highly Likely (70%-90%)", 0.8,
        Q39="Near Certainty (&gt;90%)", 0.95
    )
)</f>
        <v>0.5</v>
      </c>
      <c r="S39" s="32"/>
      <c r="T39" s="51" t="str" cm="1">
        <f t="array" ref="T39">IF(S39="", "",
    _xlfn.IFS(
        S39="Minimal (0%-5%)", 0.025,
        S39="Minor (5%-10%)", 0.075,
        S39="Moderate (10%-25%)", 0.175,
        S39="Significant (25%-40%)", 0.325,
        S39="Severe (&gt;40%)", 0.45
    )
)</f>
        <v/>
      </c>
      <c r="U39" s="62" t="str">
        <f t="shared" si="6"/>
        <v>-</v>
      </c>
      <c r="V39" s="62" t="str">
        <f>IF(T39="","-",T39*'Risk Register'!$C$3)</f>
        <v>-</v>
      </c>
      <c r="W39" s="62" t="str">
        <f t="shared" si="7"/>
        <v>-</v>
      </c>
      <c r="X39" s="42"/>
      <c r="Y39" s="57" t="str" cm="1">
        <f t="array" ref="Y39">IF(X39="", "",
    _xlfn.IFS(
        X39="Minimal (0%-5%)", 0.025,
        X39="Minor (5%-10%)", 0.075,
        X39="Moderate (10%-25%)", 0.175,
        X39="Significant (25%-40%)", 0.325,
        X39="Severe (&gt;40%)", 0.45
    )
)</f>
        <v/>
      </c>
      <c r="Z39" s="126" t="str">
        <f t="shared" si="0"/>
        <v>-</v>
      </c>
      <c r="AA39" s="127" t="str">
        <f>IF(Y39="", "-",Y39*'Risk Register'!$C$5)</f>
        <v>-</v>
      </c>
      <c r="AB39" s="127" t="str">
        <f t="shared" si="1"/>
        <v>-</v>
      </c>
      <c r="AC39" s="128">
        <v>4</v>
      </c>
      <c r="AD39" s="129" t="str">
        <f>_xlfn.LET(
    _xlpm.CostSel, S39,
    _xlpm.SchedSel, X39,
    _xlpm.ImpactOrder, {"Minimal (0%-5%)","Minor (5%-10%)","Moderate (10%-25%)","Significant (25%-40%)","Severe (&gt;40%)"},
    IF(_xlpm.CostSel="", IF(_xlpm.SchedSel="", "", _xlpm.SchedSel),
        IF(_xlpm.SchedSel="", _xlpm.CostSel,
            IF(MATCH(_xlpm.CostSel, _xlpm.ImpactOrder, 0) &gt; MATCH(_xlpm.SchedSel, _xlpm.ImpactOrder, 0), _xlpm.CostSel, _xlpm.SchedSel)
        )
    )
)</f>
        <v/>
      </c>
      <c r="AE39" s="44">
        <v>0.24</v>
      </c>
      <c r="AF39" s="94"/>
      <c r="AG39" s="69" t="s">
        <v>588</v>
      </c>
      <c r="AH39" s="70" t="s">
        <v>621</v>
      </c>
      <c r="AI39" s="54"/>
      <c r="AJ39" s="53"/>
      <c r="AK39" s="97"/>
      <c r="AL39" s="41" t="s">
        <v>140</v>
      </c>
      <c r="AM39" s="59" cm="1">
        <f t="array" ref="AM39">IF(AL39="", "",
    _xlfn.IFS(
        AL39="Not Likely (&lt;10%)", 0.05,
        AL39="Low Likelihood (10%-30%)", 0.2,
        AL39="Likely (30%-70%)", 0.5,
        AL39="Highly Likely (70%-90%)", 0.8,
        AL39="Near Certainty (&gt;90%)", 0.95
    )
)</f>
        <v>0.2</v>
      </c>
      <c r="AN39" s="32"/>
      <c r="AO39" s="58" t="str" cm="1">
        <f t="array" ref="AO39">IF(AN39="", "",
    _xlfn.IFS(
        AN39="Minimal (0%-5%)", 0.025,
        AN39="Minor (5%-10%)", 0.075,
        AN39="Moderate (10%-25%)", 0.175,
        AN39="Significant (25%-40%)", 0.325,
        AN39="Severe (&gt;40%)", 0.45
    )
)</f>
        <v/>
      </c>
      <c r="AP39" s="130" t="str">
        <f t="shared" si="2"/>
        <v>-</v>
      </c>
      <c r="AQ39" s="130" t="str">
        <f>IF(AO39="","-",AO39*'Risk Register'!$C$3)</f>
        <v>-</v>
      </c>
      <c r="AR39" s="130" t="str">
        <f t="shared" si="3"/>
        <v>-</v>
      </c>
      <c r="AS39" s="42"/>
      <c r="AT39" s="57" t="str" cm="1">
        <f t="array" ref="AT39">IF(AS39="", "",
    _xlfn.IFS(
        AS39="Minimal (0%-5%)", 0.025,
        AS39="Minor (5%-10%)", 0.075,
        AS39="Moderate (10%-25%)", 0.175,
        AS39="Significant (25%-40%)", 0.325,
        AS39="Severe (&gt;40%)", 0.45
    )
)</f>
        <v/>
      </c>
      <c r="AU39" s="127" t="str">
        <f t="shared" si="4"/>
        <v>-</v>
      </c>
      <c r="AV39" s="131" t="str">
        <f>IF(AT39="","-",AT39*'Risk Register'!$C$5)</f>
        <v>-</v>
      </c>
      <c r="AW39" s="127" t="str">
        <f t="shared" si="5"/>
        <v>-</v>
      </c>
      <c r="AX39" s="132">
        <v>3</v>
      </c>
      <c r="AY39" s="114" t="str">
        <f>_xlfn.LET(
    _xlpm.CostSel, AN39,
    _xlpm.SchedSel, AS39,
    _xlpm.ImpactOrder, {"Minimal (0%-5%)","Minor (5%-10%)","Moderate (10%-25%)","Significant (25%-40%)","Severe (&gt;40%)"},
    IF(_xlpm.CostSel="", IF(_xlpm.SchedSel="", "", _xlpm.SchedSel),
        IF(_xlpm.SchedSel="", _xlpm.CostSel,
            IF(MATCH(_xlpm.CostSel, _xlpm.ImpactOrder, 0) &gt; MATCH(_xlpm.SchedSel, _xlpm.ImpactOrder, 0), _xlpm.CostSel, _xlpm.SchedSel)
        )
    )
)</f>
        <v/>
      </c>
      <c r="AZ39" s="128">
        <v>8.0000000000000016E-2</v>
      </c>
      <c r="BA39" s="100"/>
      <c r="BB39" s="133"/>
      <c r="BC39" s="43"/>
    </row>
    <row r="40" spans="1:55" ht="50" x14ac:dyDescent="0.35">
      <c r="A40" s="34">
        <v>33</v>
      </c>
      <c r="B40" s="35" t="s">
        <v>481</v>
      </c>
      <c r="C40" s="31" t="s">
        <v>159</v>
      </c>
      <c r="D40" s="35" t="s">
        <v>151</v>
      </c>
      <c r="E40" s="35" t="s">
        <v>576</v>
      </c>
      <c r="F40" s="35"/>
      <c r="G40" s="31" t="s">
        <v>148</v>
      </c>
      <c r="H40" s="35"/>
      <c r="I40" s="67" t="s">
        <v>525</v>
      </c>
      <c r="J40" s="68" t="s">
        <v>569</v>
      </c>
      <c r="K40" s="64" t="str">
        <f>Table3[[#This Row],[IF]]&amp;", "&amp;Table3[[#This Row],[THEN]]</f>
        <v>IF there are changes in labor rates, THEN the cost estimate will be affected.</v>
      </c>
      <c r="L40" s="35"/>
      <c r="M40" s="35"/>
      <c r="N40" s="55"/>
      <c r="O40" s="55"/>
      <c r="P40" s="92"/>
      <c r="Q40" s="56" t="s">
        <v>139</v>
      </c>
      <c r="R40" s="52" cm="1">
        <f t="array" ref="R40">IF(Q40="", "",
    _xlfn.IFS(
        Q40="Not Likely (&lt;10%)", 0.05,
        Q40="Low Likelihood (10%-30%)", 0.2,
        Q40="Likely (30%-70%)", 0.5,
        Q40="Highly Likely (70%-90%)", 0.8,
        Q40="Near Certainty (&gt;90%)", 0.95
    )
)</f>
        <v>0.5</v>
      </c>
      <c r="S40" s="32"/>
      <c r="T40" s="51" t="str" cm="1">
        <f t="array" ref="T40">IF(S40="", "",
    _xlfn.IFS(
        S40="Minimal (0%-5%)", 0.025,
        S40="Minor (5%-10%)", 0.075,
        S40="Moderate (10%-25%)", 0.175,
        S40="Significant (25%-40%)", 0.325,
        S40="Severe (&gt;40%)", 0.45
    )
)</f>
        <v/>
      </c>
      <c r="U40" s="62" t="str">
        <f t="shared" ref="U40:U71" si="8">IF(V40="-","-",V40-(0.25*V40))</f>
        <v>-</v>
      </c>
      <c r="V40" s="62" t="str">
        <f>IF(T40="","-",T40*'Risk Register'!$C$3)</f>
        <v>-</v>
      </c>
      <c r="W40" s="62" t="str">
        <f t="shared" ref="W40:W71" si="9">IF(V40="-","-",V40+(0.25*V40))</f>
        <v>-</v>
      </c>
      <c r="X40" s="42"/>
      <c r="Y40" s="57" t="str" cm="1">
        <f t="array" ref="Y40">IF(X40="", "",
    _xlfn.IFS(
        X40="Minimal (0%-5%)", 0.025,
        X40="Minor (5%-10%)", 0.075,
        X40="Moderate (10%-25%)", 0.175,
        X40="Significant (25%-40%)", 0.325,
        X40="Severe (&gt;40%)", 0.45
    )
)</f>
        <v/>
      </c>
      <c r="Z40" s="126" t="str">
        <f t="shared" ref="Z40:Z71" si="10">IF(AA40="-","-",AA40-(0.25*AA40))</f>
        <v>-</v>
      </c>
      <c r="AA40" s="127" t="str">
        <f>IF(Y40="", "-",Y40*'Risk Register'!$C$5)</f>
        <v>-</v>
      </c>
      <c r="AB40" s="127" t="str">
        <f t="shared" ref="AB40:AB71" si="11">IF(AA40="-","-",AA40+(0.25*AA40))</f>
        <v>-</v>
      </c>
      <c r="AC40" s="128">
        <v>2</v>
      </c>
      <c r="AD40" s="129" t="str">
        <f>_xlfn.LET(
    _xlpm.CostSel, S40,
    _xlpm.SchedSel, X40,
    _xlpm.ImpactOrder, {"Minimal (0%-5%)","Minor (5%-10%)","Moderate (10%-25%)","Significant (25%-40%)","Severe (&gt;40%)"},
    IF(_xlpm.CostSel="", IF(_xlpm.SchedSel="", "", _xlpm.SchedSel),
        IF(_xlpm.SchedSel="", _xlpm.CostSel,
            IF(MATCH(_xlpm.CostSel, _xlpm.ImpactOrder, 0) &gt; MATCH(_xlpm.SchedSel, _xlpm.ImpactOrder, 0), _xlpm.CostSel, _xlpm.SchedSel)
        )
    )
)</f>
        <v/>
      </c>
      <c r="AE40" s="44">
        <v>0.15</v>
      </c>
      <c r="AF40" s="94"/>
      <c r="AG40" s="69" t="s">
        <v>587</v>
      </c>
      <c r="AH40" s="70" t="s">
        <v>622</v>
      </c>
      <c r="AI40" s="54"/>
      <c r="AJ40" s="53"/>
      <c r="AK40" s="97"/>
      <c r="AL40" s="41" t="s">
        <v>139</v>
      </c>
      <c r="AM40" s="59" cm="1">
        <f t="array" ref="AM40">IF(AL40="", "",
    _xlfn.IFS(
        AL40="Not Likely (&lt;10%)", 0.05,
        AL40="Low Likelihood (10%-30%)", 0.2,
        AL40="Likely (30%-70%)", 0.5,
        AL40="Highly Likely (70%-90%)", 0.8,
        AL40="Near Certainty (&gt;90%)", 0.95
    )
)</f>
        <v>0.5</v>
      </c>
      <c r="AN40" s="32"/>
      <c r="AO40" s="58" t="str" cm="1">
        <f t="array" ref="AO40">IF(AN40="", "",
    _xlfn.IFS(
        AN40="Minimal (0%-5%)", 0.025,
        AN40="Minor (5%-10%)", 0.075,
        AN40="Moderate (10%-25%)", 0.175,
        AN40="Significant (25%-40%)", 0.325,
        AN40="Severe (&gt;40%)", 0.45
    )
)</f>
        <v/>
      </c>
      <c r="AP40" s="130" t="str">
        <f t="shared" ref="AP40:AP71" si="12">IF(AQ40="-","-",AQ40-(0.25*AQ40))</f>
        <v>-</v>
      </c>
      <c r="AQ40" s="130" t="str">
        <f>IF(AO40="","-",AO40*'Risk Register'!$C$3)</f>
        <v>-</v>
      </c>
      <c r="AR40" s="130" t="str">
        <f t="shared" ref="AR40:AR71" si="13">IF(AQ40="-","-",AQ40+(0.25*AQ40))</f>
        <v>-</v>
      </c>
      <c r="AS40" s="42"/>
      <c r="AT40" s="57" t="str" cm="1">
        <f t="array" ref="AT40">IF(AS40="", "",
    _xlfn.IFS(
        AS40="Minimal (0%-5%)", 0.025,
        AS40="Minor (5%-10%)", 0.075,
        AS40="Moderate (10%-25%)", 0.175,
        AS40="Significant (25%-40%)", 0.325,
        AS40="Severe (&gt;40%)", 0.45
    )
)</f>
        <v/>
      </c>
      <c r="AU40" s="127" t="str">
        <f t="shared" ref="AU40:AU71" si="14">IF(AV40="-","-",AV40-(0.25*AV40))</f>
        <v>-</v>
      </c>
      <c r="AV40" s="131" t="str">
        <f>IF(AT40="","-",AT40*'Risk Register'!$C$5)</f>
        <v>-</v>
      </c>
      <c r="AW40" s="127" t="str">
        <f t="shared" ref="AW40:AW71" si="15">(IF(AV40="-","-",AV40+(0.25*AV40)))</f>
        <v>-</v>
      </c>
      <c r="AX40" s="132">
        <v>2</v>
      </c>
      <c r="AY40" s="114" t="str">
        <f>_xlfn.LET(
    _xlpm.CostSel, AN40,
    _xlpm.SchedSel, AS40,
    _xlpm.ImpactOrder, {"Minimal (0%-5%)","Minor (5%-10%)","Moderate (10%-25%)","Significant (25%-40%)","Severe (&gt;40%)"},
    IF(_xlpm.CostSel="", IF(_xlpm.SchedSel="", "", _xlpm.SchedSel),
        IF(_xlpm.SchedSel="", _xlpm.CostSel,
            IF(MATCH(_xlpm.CostSel, _xlpm.ImpactOrder, 0) &gt; MATCH(_xlpm.SchedSel, _xlpm.ImpactOrder, 0), _xlpm.CostSel, _xlpm.SchedSel)
        )
    )
)</f>
        <v/>
      </c>
      <c r="AZ40" s="128">
        <v>0.12</v>
      </c>
      <c r="BA40" s="100"/>
      <c r="BB40" s="133"/>
      <c r="BC40" s="43"/>
    </row>
    <row r="41" spans="1:55" ht="91" x14ac:dyDescent="0.35">
      <c r="A41" s="34">
        <v>34</v>
      </c>
      <c r="B41" s="35" t="s">
        <v>482</v>
      </c>
      <c r="C41" s="31" t="s">
        <v>159</v>
      </c>
      <c r="D41" s="35" t="s">
        <v>151</v>
      </c>
      <c r="E41" s="35" t="s">
        <v>576</v>
      </c>
      <c r="F41" s="35"/>
      <c r="G41" s="31" t="s">
        <v>148</v>
      </c>
      <c r="H41" s="35"/>
      <c r="I41" s="67" t="s">
        <v>526</v>
      </c>
      <c r="J41" s="68" t="s">
        <v>570</v>
      </c>
      <c r="K41" s="64" t="str">
        <f>Table3[[#This Row],[IF]]&amp;", "&amp;Table3[[#This Row],[THEN]]</f>
        <v>IF facility operations or execution requires a standdown (outside what is accounted for in the project budget), THEN project work activities can be delays and cost impacts can be realized.</v>
      </c>
      <c r="L41" s="35"/>
      <c r="M41" s="35"/>
      <c r="N41" s="55"/>
      <c r="O41" s="55"/>
      <c r="P41" s="92"/>
      <c r="Q41" s="56" t="s">
        <v>139</v>
      </c>
      <c r="R41" s="52" cm="1">
        <f t="array" ref="R41">IF(Q41="", "",
    _xlfn.IFS(
        Q41="Not Likely (&lt;10%)", 0.05,
        Q41="Low Likelihood (10%-30%)", 0.2,
        Q41="Likely (30%-70%)", 0.5,
        Q41="Highly Likely (70%-90%)", 0.8,
        Q41="Near Certainty (&gt;90%)", 0.95
    )
)</f>
        <v>0.5</v>
      </c>
      <c r="S41" s="32"/>
      <c r="T41" s="51" t="str" cm="1">
        <f t="array" ref="T41">IF(S41="", "",
    _xlfn.IFS(
        S41="Minimal (0%-5%)", 0.025,
        S41="Minor (5%-10%)", 0.075,
        S41="Moderate (10%-25%)", 0.175,
        S41="Significant (25%-40%)", 0.325,
        S41="Severe (&gt;40%)", 0.45
    )
)</f>
        <v/>
      </c>
      <c r="U41" s="62" t="str">
        <f t="shared" si="8"/>
        <v>-</v>
      </c>
      <c r="V41" s="62" t="str">
        <f>IF(T41="","-",T41*'Risk Register'!$C$3)</f>
        <v>-</v>
      </c>
      <c r="W41" s="62" t="str">
        <f t="shared" si="9"/>
        <v>-</v>
      </c>
      <c r="X41" s="42"/>
      <c r="Y41" s="57" t="str" cm="1">
        <f t="array" ref="Y41">IF(X41="", "",
    _xlfn.IFS(
        X41="Minimal (0%-5%)", 0.025,
        X41="Minor (5%-10%)", 0.075,
        X41="Moderate (10%-25%)", 0.175,
        X41="Significant (25%-40%)", 0.325,
        X41="Severe (&gt;40%)", 0.45
    )
)</f>
        <v/>
      </c>
      <c r="Z41" s="126" t="str">
        <f t="shared" si="10"/>
        <v>-</v>
      </c>
      <c r="AA41" s="127" t="str">
        <f>IF(Y41="", "-",Y41*'Risk Register'!$C$5)</f>
        <v>-</v>
      </c>
      <c r="AB41" s="127" t="str">
        <f t="shared" si="11"/>
        <v>-</v>
      </c>
      <c r="AC41" s="128">
        <v>2</v>
      </c>
      <c r="AD41" s="129" t="str">
        <f>_xlfn.LET(
    _xlpm.CostSel, S41,
    _xlpm.SchedSel, X41,
    _xlpm.ImpactOrder, {"Minimal (0%-5%)","Minor (5%-10%)","Moderate (10%-25%)","Significant (25%-40%)","Severe (&gt;40%)"},
    IF(_xlpm.CostSel="", IF(_xlpm.SchedSel="", "", _xlpm.SchedSel),
        IF(_xlpm.SchedSel="", _xlpm.CostSel,
            IF(MATCH(_xlpm.CostSel, _xlpm.ImpactOrder, 0) &gt; MATCH(_xlpm.SchedSel, _xlpm.ImpactOrder, 0), _xlpm.CostSel, _xlpm.SchedSel)
        )
    )
)</f>
        <v/>
      </c>
      <c r="AE41" s="44">
        <v>0.18</v>
      </c>
      <c r="AF41" s="94"/>
      <c r="AG41" s="69" t="s">
        <v>587</v>
      </c>
      <c r="AH41" s="70" t="s">
        <v>623</v>
      </c>
      <c r="AI41" s="54"/>
      <c r="AJ41" s="53"/>
      <c r="AK41" s="97"/>
      <c r="AL41" s="41" t="s">
        <v>140</v>
      </c>
      <c r="AM41" s="59" cm="1">
        <f t="array" ref="AM41">IF(AL41="", "",
    _xlfn.IFS(
        AL41="Not Likely (&lt;10%)", 0.05,
        AL41="Low Likelihood (10%-30%)", 0.2,
        AL41="Likely (30%-70%)", 0.5,
        AL41="Highly Likely (70%-90%)", 0.8,
        AL41="Near Certainty (&gt;90%)", 0.95
    )
)</f>
        <v>0.2</v>
      </c>
      <c r="AN41" s="32"/>
      <c r="AO41" s="58" t="str" cm="1">
        <f t="array" ref="AO41">IF(AN41="", "",
    _xlfn.IFS(
        AN41="Minimal (0%-5%)", 0.025,
        AN41="Minor (5%-10%)", 0.075,
        AN41="Moderate (10%-25%)", 0.175,
        AN41="Significant (25%-40%)", 0.325,
        AN41="Severe (&gt;40%)", 0.45
    )
)</f>
        <v/>
      </c>
      <c r="AP41" s="130" t="str">
        <f t="shared" si="12"/>
        <v>-</v>
      </c>
      <c r="AQ41" s="130" t="str">
        <f>IF(AO41="","-",AO41*'Risk Register'!$C$3)</f>
        <v>-</v>
      </c>
      <c r="AR41" s="130" t="str">
        <f t="shared" si="13"/>
        <v>-</v>
      </c>
      <c r="AS41" s="42"/>
      <c r="AT41" s="57" t="str" cm="1">
        <f t="array" ref="AT41">IF(AS41="", "",
    _xlfn.IFS(
        AS41="Minimal (0%-5%)", 0.025,
        AS41="Minor (5%-10%)", 0.075,
        AS41="Moderate (10%-25%)", 0.175,
        AS41="Significant (25%-40%)", 0.325,
        AS41="Severe (&gt;40%)", 0.45
    )
)</f>
        <v/>
      </c>
      <c r="AU41" s="127" t="str">
        <f t="shared" si="14"/>
        <v>-</v>
      </c>
      <c r="AV41" s="131" t="str">
        <f>IF(AT41="","-",AT41*'Risk Register'!$C$5)</f>
        <v>-</v>
      </c>
      <c r="AW41" s="127" t="str">
        <f t="shared" si="15"/>
        <v>-</v>
      </c>
      <c r="AX41" s="132">
        <v>2</v>
      </c>
      <c r="AY41" s="114" t="str">
        <f>_xlfn.LET(
    _xlpm.CostSel, AN41,
    _xlpm.SchedSel, AS41,
    _xlpm.ImpactOrder, {"Minimal (0%-5%)","Minor (5%-10%)","Moderate (10%-25%)","Significant (25%-40%)","Severe (&gt;40%)"},
    IF(_xlpm.CostSel="", IF(_xlpm.SchedSel="", "", _xlpm.SchedSel),
        IF(_xlpm.SchedSel="", _xlpm.CostSel,
            IF(MATCH(_xlpm.CostSel, _xlpm.ImpactOrder, 0) &gt; MATCH(_xlpm.SchedSel, _xlpm.ImpactOrder, 0), _xlpm.CostSel, _xlpm.SchedSel)
        )
    )
)</f>
        <v/>
      </c>
      <c r="AZ41" s="128">
        <v>4.0000000000000008E-2</v>
      </c>
      <c r="BA41" s="100"/>
      <c r="BB41" s="133"/>
      <c r="BC41" s="43"/>
    </row>
    <row r="42" spans="1:55" ht="91" x14ac:dyDescent="0.35">
      <c r="A42" s="34">
        <v>35</v>
      </c>
      <c r="B42" s="35" t="s">
        <v>483</v>
      </c>
      <c r="C42" s="31" t="s">
        <v>159</v>
      </c>
      <c r="D42" s="35" t="s">
        <v>151</v>
      </c>
      <c r="E42" s="35" t="s">
        <v>576</v>
      </c>
      <c r="F42" s="35"/>
      <c r="G42" s="31" t="s">
        <v>148</v>
      </c>
      <c r="H42" s="35"/>
      <c r="I42" s="67" t="s">
        <v>527</v>
      </c>
      <c r="J42" s="68" t="s">
        <v>571</v>
      </c>
      <c r="K42" s="64" t="str">
        <f>Table3[[#This Row],[IF]]&amp;", "&amp;Table3[[#This Row],[THEN]]</f>
        <v>IF comments from reviewers and stakeholders are not received on time, THEN document / deliverable completion and quality will be affected requiring additional changes and revisions impacting cost and schedule.</v>
      </c>
      <c r="L42" s="35"/>
      <c r="M42" s="35"/>
      <c r="N42" s="55"/>
      <c r="O42" s="55"/>
      <c r="P42" s="92"/>
      <c r="Q42" s="56" t="s">
        <v>138</v>
      </c>
      <c r="R42" s="52" cm="1">
        <f t="array" ref="R42">IF(Q42="", "",
    _xlfn.IFS(
        Q42="Not Likely (&lt;10%)", 0.05,
        Q42="Low Likelihood (10%-30%)", 0.2,
        Q42="Likely (30%-70%)", 0.5,
        Q42="Highly Likely (70%-90%)", 0.8,
        Q42="Near Certainty (&gt;90%)", 0.95
    )
)</f>
        <v>0.8</v>
      </c>
      <c r="S42" s="32"/>
      <c r="T42" s="51" t="str" cm="1">
        <f t="array" ref="T42">IF(S42="", "",
    _xlfn.IFS(
        S42="Minimal (0%-5%)", 0.025,
        S42="Minor (5%-10%)", 0.075,
        S42="Moderate (10%-25%)", 0.175,
        S42="Significant (25%-40%)", 0.325,
        S42="Severe (&gt;40%)", 0.45
    )
)</f>
        <v/>
      </c>
      <c r="U42" s="62" t="str">
        <f t="shared" si="8"/>
        <v>-</v>
      </c>
      <c r="V42" s="62" t="str">
        <f>IF(T42="","-",T42*'Risk Register'!$C$3)</f>
        <v>-</v>
      </c>
      <c r="W42" s="62" t="str">
        <f t="shared" si="9"/>
        <v>-</v>
      </c>
      <c r="X42" s="42"/>
      <c r="Y42" s="57" t="str" cm="1">
        <f t="array" ref="Y42">IF(X42="", "",
    _xlfn.IFS(
        X42="Minimal (0%-5%)", 0.025,
        X42="Minor (5%-10%)", 0.075,
        X42="Moderate (10%-25%)", 0.175,
        X42="Significant (25%-40%)", 0.325,
        X42="Severe (&gt;40%)", 0.45
    )
)</f>
        <v/>
      </c>
      <c r="Z42" s="126" t="str">
        <f t="shared" si="10"/>
        <v>-</v>
      </c>
      <c r="AA42" s="127" t="str">
        <f>IF(Y42="", "-",Y42*'Risk Register'!$C$5)</f>
        <v>-</v>
      </c>
      <c r="AB42" s="127" t="str">
        <f t="shared" si="11"/>
        <v>-</v>
      </c>
      <c r="AC42" s="128">
        <v>6</v>
      </c>
      <c r="AD42" s="129" t="str">
        <f>_xlfn.LET(
    _xlpm.CostSel, S42,
    _xlpm.SchedSel, X42,
    _xlpm.ImpactOrder, {"Minimal (0%-5%)","Minor (5%-10%)","Moderate (10%-25%)","Significant (25%-40%)","Severe (&gt;40%)"},
    IF(_xlpm.CostSel="", IF(_xlpm.SchedSel="", "", _xlpm.SchedSel),
        IF(_xlpm.SchedSel="", _xlpm.CostSel,
            IF(MATCH(_xlpm.CostSel, _xlpm.ImpactOrder, 0) &gt; MATCH(_xlpm.SchedSel, _xlpm.ImpactOrder, 0), _xlpm.CostSel, _xlpm.SchedSel)
        )
    )
)</f>
        <v/>
      </c>
      <c r="AE42" s="44">
        <v>0.48</v>
      </c>
      <c r="AF42" s="94"/>
      <c r="AG42" s="69" t="s">
        <v>588</v>
      </c>
      <c r="AH42" s="70" t="s">
        <v>624</v>
      </c>
      <c r="AI42" s="54"/>
      <c r="AJ42" s="53"/>
      <c r="AK42" s="97"/>
      <c r="AL42" s="41" t="s">
        <v>139</v>
      </c>
      <c r="AM42" s="59" cm="1">
        <f t="array" ref="AM42">IF(AL42="", "",
    _xlfn.IFS(
        AL42="Not Likely (&lt;10%)", 0.05,
        AL42="Low Likelihood (10%-30%)", 0.2,
        AL42="Likely (30%-70%)", 0.5,
        AL42="Highly Likely (70%-90%)", 0.8,
        AL42="Near Certainty (&gt;90%)", 0.95
    )
)</f>
        <v>0.5</v>
      </c>
      <c r="AN42" s="32"/>
      <c r="AO42" s="58" t="str" cm="1">
        <f t="array" ref="AO42">IF(AN42="", "",
    _xlfn.IFS(
        AN42="Minimal (0%-5%)", 0.025,
        AN42="Minor (5%-10%)", 0.075,
        AN42="Moderate (10%-25%)", 0.175,
        AN42="Significant (25%-40%)", 0.325,
        AN42="Severe (&gt;40%)", 0.45
    )
)</f>
        <v/>
      </c>
      <c r="AP42" s="130" t="str">
        <f t="shared" si="12"/>
        <v>-</v>
      </c>
      <c r="AQ42" s="130" t="str">
        <f>IF(AO42="","-",AO42*'Risk Register'!$C$3)</f>
        <v>-</v>
      </c>
      <c r="AR42" s="130" t="str">
        <f t="shared" si="13"/>
        <v>-</v>
      </c>
      <c r="AS42" s="42"/>
      <c r="AT42" s="57" t="str" cm="1">
        <f t="array" ref="AT42">IF(AS42="", "",
    _xlfn.IFS(
        AS42="Minimal (0%-5%)", 0.025,
        AS42="Minor (5%-10%)", 0.075,
        AS42="Moderate (10%-25%)", 0.175,
        AS42="Significant (25%-40%)", 0.325,
        AS42="Severe (&gt;40%)", 0.45
    )
)</f>
        <v/>
      </c>
      <c r="AU42" s="127" t="str">
        <f t="shared" si="14"/>
        <v>-</v>
      </c>
      <c r="AV42" s="131" t="str">
        <f>IF(AT42="","-",AT42*'Risk Register'!$C$5)</f>
        <v>-</v>
      </c>
      <c r="AW42" s="127" t="str">
        <f t="shared" si="15"/>
        <v>-</v>
      </c>
      <c r="AX42" s="132">
        <v>4</v>
      </c>
      <c r="AY42" s="114" t="str">
        <f>_xlfn.LET(
    _xlpm.CostSel, AN42,
    _xlpm.SchedSel, AS42,
    _xlpm.ImpactOrder, {"Minimal (0%-5%)","Minor (5%-10%)","Moderate (10%-25%)","Significant (25%-40%)","Severe (&gt;40%)"},
    IF(_xlpm.CostSel="", IF(_xlpm.SchedSel="", "", _xlpm.SchedSel),
        IF(_xlpm.SchedSel="", _xlpm.CostSel,
            IF(MATCH(_xlpm.CostSel, _xlpm.ImpactOrder, 0) &gt; MATCH(_xlpm.SchedSel, _xlpm.ImpactOrder, 0), _xlpm.CostSel, _xlpm.SchedSel)
        )
    )
)</f>
        <v/>
      </c>
      <c r="AZ42" s="128">
        <v>0.12</v>
      </c>
      <c r="BA42" s="100"/>
      <c r="BB42" s="133"/>
      <c r="BC42" s="43"/>
    </row>
    <row r="43" spans="1:55" ht="104" x14ac:dyDescent="0.35">
      <c r="A43" s="34">
        <v>36</v>
      </c>
      <c r="B43" s="35" t="s">
        <v>484</v>
      </c>
      <c r="C43" s="31" t="s">
        <v>159</v>
      </c>
      <c r="D43" s="35" t="s">
        <v>151</v>
      </c>
      <c r="E43" s="35" t="s">
        <v>585</v>
      </c>
      <c r="F43" s="35"/>
      <c r="G43" s="31" t="s">
        <v>148</v>
      </c>
      <c r="H43" s="35"/>
      <c r="I43" s="67" t="s">
        <v>528</v>
      </c>
      <c r="J43" s="68" t="s">
        <v>572</v>
      </c>
      <c r="K43" s="64" t="str">
        <f>Table3[[#This Row],[IF]]&amp;", "&amp;Table3[[#This Row],[THEN]]</f>
        <v>IF project personnel cannot access their computers or the internet/intranet or network, THEN they will be unable to communicate, work on documents, or sign/approve them causing schedule delays and incurring additional costs.</v>
      </c>
      <c r="L43" s="35"/>
      <c r="M43" s="35"/>
      <c r="N43" s="55"/>
      <c r="O43" s="55"/>
      <c r="P43" s="92"/>
      <c r="Q43" s="56" t="s">
        <v>138</v>
      </c>
      <c r="R43" s="52" cm="1">
        <f t="array" ref="R43">IF(Q43="", "",
    _xlfn.IFS(
        Q43="Not Likely (&lt;10%)", 0.05,
        Q43="Low Likelihood (10%-30%)", 0.2,
        Q43="Likely (30%-70%)", 0.5,
        Q43="Highly Likely (70%-90%)", 0.8,
        Q43="Near Certainty (&gt;90%)", 0.95
    )
)</f>
        <v>0.8</v>
      </c>
      <c r="S43" s="32"/>
      <c r="T43" s="51" t="str" cm="1">
        <f t="array" ref="T43">IF(S43="", "",
    _xlfn.IFS(
        S43="Minimal (0%-5%)", 0.025,
        S43="Minor (5%-10%)", 0.075,
        S43="Moderate (10%-25%)", 0.175,
        S43="Significant (25%-40%)", 0.325,
        S43="Severe (&gt;40%)", 0.45
    )
)</f>
        <v/>
      </c>
      <c r="U43" s="62" t="str">
        <f t="shared" si="8"/>
        <v>-</v>
      </c>
      <c r="V43" s="62" t="str">
        <f>IF(T43="","-",T43*'Risk Register'!$C$3)</f>
        <v>-</v>
      </c>
      <c r="W43" s="62" t="str">
        <f t="shared" si="9"/>
        <v>-</v>
      </c>
      <c r="X43" s="42"/>
      <c r="Y43" s="57" t="str" cm="1">
        <f t="array" ref="Y43">IF(X43="", "",
    _xlfn.IFS(
        X43="Minimal (0%-5%)", 0.025,
        X43="Minor (5%-10%)", 0.075,
        X43="Moderate (10%-25%)", 0.175,
        X43="Significant (25%-40%)", 0.325,
        X43="Severe (&gt;40%)", 0.45
    )
)</f>
        <v/>
      </c>
      <c r="Z43" s="126" t="str">
        <f t="shared" si="10"/>
        <v>-</v>
      </c>
      <c r="AA43" s="127" t="str">
        <f>IF(Y43="", "-",Y43*'Risk Register'!$C$5)</f>
        <v>-</v>
      </c>
      <c r="AB43" s="127" t="str">
        <f t="shared" si="11"/>
        <v>-</v>
      </c>
      <c r="AC43" s="128">
        <v>4</v>
      </c>
      <c r="AD43" s="129" t="str">
        <f>_xlfn.LET(
    _xlpm.CostSel, S43,
    _xlpm.SchedSel, X43,
    _xlpm.ImpactOrder, {"Minimal (0%-5%)","Minor (5%-10%)","Moderate (10%-25%)","Significant (25%-40%)","Severe (&gt;40%)"},
    IF(_xlpm.CostSel="", IF(_xlpm.SchedSel="", "", _xlpm.SchedSel),
        IF(_xlpm.SchedSel="", _xlpm.CostSel,
            IF(MATCH(_xlpm.CostSel, _xlpm.ImpactOrder, 0) &gt; MATCH(_xlpm.SchedSel, _xlpm.ImpactOrder, 0), _xlpm.CostSel, _xlpm.SchedSel)
        )
    )
)</f>
        <v/>
      </c>
      <c r="AE43" s="44">
        <v>0.55999999999999994</v>
      </c>
      <c r="AF43" s="94"/>
      <c r="AG43" s="69" t="s">
        <v>588</v>
      </c>
      <c r="AH43" s="70" t="s">
        <v>625</v>
      </c>
      <c r="AI43" s="54"/>
      <c r="AJ43" s="53"/>
      <c r="AK43" s="97"/>
      <c r="AL43" s="41" t="s">
        <v>139</v>
      </c>
      <c r="AM43" s="59" cm="1">
        <f t="array" ref="AM43">IF(AL43="", "",
    _xlfn.IFS(
        AL43="Not Likely (&lt;10%)", 0.05,
        AL43="Low Likelihood (10%-30%)", 0.2,
        AL43="Likely (30%-70%)", 0.5,
        AL43="Highly Likely (70%-90%)", 0.8,
        AL43="Near Certainty (&gt;90%)", 0.95
    )
)</f>
        <v>0.5</v>
      </c>
      <c r="AN43" s="32"/>
      <c r="AO43" s="58" t="str" cm="1">
        <f t="array" ref="AO43">IF(AN43="", "",
    _xlfn.IFS(
        AN43="Minimal (0%-5%)", 0.025,
        AN43="Minor (5%-10%)", 0.075,
        AN43="Moderate (10%-25%)", 0.175,
        AN43="Significant (25%-40%)", 0.325,
        AN43="Severe (&gt;40%)", 0.45
    )
)</f>
        <v/>
      </c>
      <c r="AP43" s="130" t="str">
        <f t="shared" si="12"/>
        <v>-</v>
      </c>
      <c r="AQ43" s="130" t="str">
        <f>IF(AO43="","-",AO43*'Risk Register'!$C$3)</f>
        <v>-</v>
      </c>
      <c r="AR43" s="130" t="str">
        <f t="shared" si="13"/>
        <v>-</v>
      </c>
      <c r="AS43" s="42"/>
      <c r="AT43" s="57" t="str" cm="1">
        <f t="array" ref="AT43">IF(AS43="", "",
    _xlfn.IFS(
        AS43="Minimal (0%-5%)", 0.025,
        AS43="Minor (5%-10%)", 0.075,
        AS43="Moderate (10%-25%)", 0.175,
        AS43="Significant (25%-40%)", 0.325,
        AS43="Severe (&gt;40%)", 0.45
    )
)</f>
        <v/>
      </c>
      <c r="AU43" s="127" t="str">
        <f t="shared" si="14"/>
        <v>-</v>
      </c>
      <c r="AV43" s="131" t="str">
        <f>IF(AT43="","-",AT43*'Risk Register'!$C$5)</f>
        <v>-</v>
      </c>
      <c r="AW43" s="127" t="str">
        <f t="shared" si="15"/>
        <v>-</v>
      </c>
      <c r="AX43" s="132">
        <v>4</v>
      </c>
      <c r="AY43" s="114" t="str">
        <f>_xlfn.LET(
    _xlpm.CostSel, AN43,
    _xlpm.SchedSel, AS43,
    _xlpm.ImpactOrder, {"Minimal (0%-5%)","Minor (5%-10%)","Moderate (10%-25%)","Significant (25%-40%)","Severe (&gt;40%)"},
    IF(_xlpm.CostSel="", IF(_xlpm.SchedSel="", "", _xlpm.SchedSel),
        IF(_xlpm.SchedSel="", _xlpm.CostSel,
            IF(MATCH(_xlpm.CostSel, _xlpm.ImpactOrder, 0) &gt; MATCH(_xlpm.SchedSel, _xlpm.ImpactOrder, 0), _xlpm.CostSel, _xlpm.SchedSel)
        )
    )
)</f>
        <v/>
      </c>
      <c r="AZ43" s="128">
        <v>0.12</v>
      </c>
      <c r="BA43" s="100"/>
      <c r="BB43" s="133"/>
      <c r="BC43" s="43"/>
    </row>
    <row r="44" spans="1:55" ht="78" x14ac:dyDescent="0.35">
      <c r="A44" s="34">
        <v>37</v>
      </c>
      <c r="B44" s="35" t="s">
        <v>485</v>
      </c>
      <c r="C44" s="31" t="s">
        <v>159</v>
      </c>
      <c r="D44" s="35" t="s">
        <v>151</v>
      </c>
      <c r="E44" s="35" t="s">
        <v>576</v>
      </c>
      <c r="F44" s="35"/>
      <c r="G44" s="31" t="s">
        <v>148</v>
      </c>
      <c r="H44" s="35"/>
      <c r="I44" s="67" t="s">
        <v>529</v>
      </c>
      <c r="J44" s="68" t="s">
        <v>573</v>
      </c>
      <c r="K44" s="64" t="str">
        <f>Table3[[#This Row],[IF]]&amp;", "&amp;Table3[[#This Row],[THEN]]</f>
        <v>IF the subcontractor does not complete work according to the schedule, MSTS oversight and support will incur additional costs and the project will experience schedule delays.</v>
      </c>
      <c r="L44" s="35"/>
      <c r="M44" s="35"/>
      <c r="N44" s="55"/>
      <c r="O44" s="55"/>
      <c r="P44" s="92"/>
      <c r="Q44" s="56" t="s">
        <v>139</v>
      </c>
      <c r="R44" s="52" cm="1">
        <f t="array" ref="R44">IF(Q44="", "",
    _xlfn.IFS(
        Q44="Not Likely (&lt;10%)", 0.05,
        Q44="Low Likelihood (10%-30%)", 0.2,
        Q44="Likely (30%-70%)", 0.5,
        Q44="Highly Likely (70%-90%)", 0.8,
        Q44="Near Certainty (&gt;90%)", 0.95
    )
)</f>
        <v>0.5</v>
      </c>
      <c r="S44" s="32"/>
      <c r="T44" s="51" t="str" cm="1">
        <f t="array" ref="T44">IF(S44="", "",
    _xlfn.IFS(
        S44="Minimal (0%-5%)", 0.025,
        S44="Minor (5%-10%)", 0.075,
        S44="Moderate (10%-25%)", 0.175,
        S44="Significant (25%-40%)", 0.325,
        S44="Severe (&gt;40%)", 0.45
    )
)</f>
        <v/>
      </c>
      <c r="U44" s="62" t="str">
        <f t="shared" si="8"/>
        <v>-</v>
      </c>
      <c r="V44" s="62" t="str">
        <f>IF(T44="","-",T44*'Risk Register'!$C$3)</f>
        <v>-</v>
      </c>
      <c r="W44" s="62" t="str">
        <f t="shared" si="9"/>
        <v>-</v>
      </c>
      <c r="X44" s="42"/>
      <c r="Y44" s="57" t="str" cm="1">
        <f t="array" ref="Y44">IF(X44="", "",
    _xlfn.IFS(
        X44="Minimal (0%-5%)", 0.025,
        X44="Minor (5%-10%)", 0.075,
        X44="Moderate (10%-25%)", 0.175,
        X44="Significant (25%-40%)", 0.325,
        X44="Severe (&gt;40%)", 0.45
    )
)</f>
        <v/>
      </c>
      <c r="Z44" s="126" t="str">
        <f t="shared" si="10"/>
        <v>-</v>
      </c>
      <c r="AA44" s="127" t="str">
        <f>IF(Y44="", "-",Y44*'Risk Register'!$C$5)</f>
        <v>-</v>
      </c>
      <c r="AB44" s="127" t="str">
        <f t="shared" si="11"/>
        <v>-</v>
      </c>
      <c r="AC44" s="128">
        <v>3</v>
      </c>
      <c r="AD44" s="129" t="str">
        <f>_xlfn.LET(
    _xlpm.CostSel, S44,
    _xlpm.SchedSel, X44,
    _xlpm.ImpactOrder, {"Minimal (0%-5%)","Minor (5%-10%)","Moderate (10%-25%)","Significant (25%-40%)","Severe (&gt;40%)"},
    IF(_xlpm.CostSel="", IF(_xlpm.SchedSel="", "", _xlpm.SchedSel),
        IF(_xlpm.SchedSel="", _xlpm.CostSel,
            IF(MATCH(_xlpm.CostSel, _xlpm.ImpactOrder, 0) &gt; MATCH(_xlpm.SchedSel, _xlpm.ImpactOrder, 0), _xlpm.CostSel, _xlpm.SchedSel)
        )
    )
)</f>
        <v/>
      </c>
      <c r="AE44" s="44">
        <v>0.2</v>
      </c>
      <c r="AF44" s="94"/>
      <c r="AG44" s="69" t="s">
        <v>589</v>
      </c>
      <c r="AH44" s="70" t="s">
        <v>626</v>
      </c>
      <c r="AI44" s="54"/>
      <c r="AJ44" s="53"/>
      <c r="AK44" s="97"/>
      <c r="AL44" s="41" t="s">
        <v>139</v>
      </c>
      <c r="AM44" s="59" cm="1">
        <f t="array" ref="AM44">IF(AL44="", "",
    _xlfn.IFS(
        AL44="Not Likely (&lt;10%)", 0.05,
        AL44="Low Likelihood (10%-30%)", 0.2,
        AL44="Likely (30%-70%)", 0.5,
        AL44="Highly Likely (70%-90%)", 0.8,
        AL44="Near Certainty (&gt;90%)", 0.95
    )
)</f>
        <v>0.5</v>
      </c>
      <c r="AN44" s="32"/>
      <c r="AO44" s="58" t="str" cm="1">
        <f t="array" ref="AO44">IF(AN44="", "",
    _xlfn.IFS(
        AN44="Minimal (0%-5%)", 0.025,
        AN44="Minor (5%-10%)", 0.075,
        AN44="Moderate (10%-25%)", 0.175,
        AN44="Significant (25%-40%)", 0.325,
        AN44="Severe (&gt;40%)", 0.45
    )
)</f>
        <v/>
      </c>
      <c r="AP44" s="130" t="str">
        <f t="shared" si="12"/>
        <v>-</v>
      </c>
      <c r="AQ44" s="130" t="str">
        <f>IF(AO44="","-",AO44*'Risk Register'!$C$3)</f>
        <v>-</v>
      </c>
      <c r="AR44" s="130" t="str">
        <f t="shared" si="13"/>
        <v>-</v>
      </c>
      <c r="AS44" s="42"/>
      <c r="AT44" s="57" t="str" cm="1">
        <f t="array" ref="AT44">IF(AS44="", "",
    _xlfn.IFS(
        AS44="Minimal (0%-5%)", 0.025,
        AS44="Minor (5%-10%)", 0.075,
        AS44="Moderate (10%-25%)", 0.175,
        AS44="Significant (25%-40%)", 0.325,
        AS44="Severe (&gt;40%)", 0.45
    )
)</f>
        <v/>
      </c>
      <c r="AU44" s="127" t="str">
        <f t="shared" si="14"/>
        <v>-</v>
      </c>
      <c r="AV44" s="131" t="str">
        <f>IF(AT44="","-",AT44*'Risk Register'!$C$5)</f>
        <v>-</v>
      </c>
      <c r="AW44" s="127" t="str">
        <f t="shared" si="15"/>
        <v>-</v>
      </c>
      <c r="AX44" s="132">
        <v>2</v>
      </c>
      <c r="AY44" s="114" t="str">
        <f>_xlfn.LET(
    _xlpm.CostSel, AN44,
    _xlpm.SchedSel, AS44,
    _xlpm.ImpactOrder, {"Minimal (0%-5%)","Minor (5%-10%)","Moderate (10%-25%)","Significant (25%-40%)","Severe (&gt;40%)"},
    IF(_xlpm.CostSel="", IF(_xlpm.SchedSel="", "", _xlpm.SchedSel),
        IF(_xlpm.SchedSel="", _xlpm.CostSel,
            IF(MATCH(_xlpm.CostSel, _xlpm.ImpactOrder, 0) &gt; MATCH(_xlpm.SchedSel, _xlpm.ImpactOrder, 0), _xlpm.CostSel, _xlpm.SchedSel)
        )
    )
)</f>
        <v/>
      </c>
      <c r="AZ44" s="128">
        <v>0.16000000000000003</v>
      </c>
      <c r="BA44" s="100"/>
      <c r="BB44" s="133"/>
      <c r="BC44" s="43"/>
    </row>
    <row r="45" spans="1:55" ht="125" x14ac:dyDescent="0.35">
      <c r="A45" s="34">
        <v>38</v>
      </c>
      <c r="B45" s="35" t="s">
        <v>486</v>
      </c>
      <c r="C45" s="31" t="s">
        <v>159</v>
      </c>
      <c r="D45" s="35" t="s">
        <v>151</v>
      </c>
      <c r="E45" s="35" t="s">
        <v>576</v>
      </c>
      <c r="F45" s="35"/>
      <c r="G45" s="31" t="s">
        <v>148</v>
      </c>
      <c r="H45" s="35"/>
      <c r="I45" s="67" t="s">
        <v>530</v>
      </c>
      <c r="J45" s="68" t="s">
        <v>574</v>
      </c>
      <c r="K45" s="64" t="str">
        <f>Table3[[#This Row],[IF]]&amp;", "&amp;Table3[[#This Row],[THEN]]</f>
        <v>IF Mission activities, Facility Operations / Maintenance or Construction activities are not properly integrated, THEN a schedule impact will be realized and a day for day schedule slip will occur</v>
      </c>
      <c r="L45" s="35"/>
      <c r="M45" s="35"/>
      <c r="N45" s="55"/>
      <c r="O45" s="55"/>
      <c r="P45" s="92"/>
      <c r="Q45" s="56" t="s">
        <v>139</v>
      </c>
      <c r="R45" s="52" cm="1">
        <f t="array" ref="R45">IF(Q45="", "",
    _xlfn.IFS(
        Q45="Not Likely (&lt;10%)", 0.05,
        Q45="Low Likelihood (10%-30%)", 0.2,
        Q45="Likely (30%-70%)", 0.5,
        Q45="Highly Likely (70%-90%)", 0.8,
        Q45="Near Certainty (&gt;90%)", 0.95
    )
)</f>
        <v>0.5</v>
      </c>
      <c r="S45" s="32"/>
      <c r="T45" s="51" t="str" cm="1">
        <f t="array" ref="T45">IF(S45="", "",
    _xlfn.IFS(
        S45="Minimal (0%-5%)", 0.025,
        S45="Minor (5%-10%)", 0.075,
        S45="Moderate (10%-25%)", 0.175,
        S45="Significant (25%-40%)", 0.325,
        S45="Severe (&gt;40%)", 0.45
    )
)</f>
        <v/>
      </c>
      <c r="U45" s="62" t="str">
        <f t="shared" si="8"/>
        <v>-</v>
      </c>
      <c r="V45" s="62" t="str">
        <f>IF(T45="","-",T45*'Risk Register'!$C$3)</f>
        <v>-</v>
      </c>
      <c r="W45" s="62" t="str">
        <f t="shared" si="9"/>
        <v>-</v>
      </c>
      <c r="X45" s="42"/>
      <c r="Y45" s="57" t="str" cm="1">
        <f t="array" ref="Y45">IF(X45="", "",
    _xlfn.IFS(
        X45="Minimal (0%-5%)", 0.025,
        X45="Minor (5%-10%)", 0.075,
        X45="Moderate (10%-25%)", 0.175,
        X45="Significant (25%-40%)", 0.325,
        X45="Severe (&gt;40%)", 0.45
    )
)</f>
        <v/>
      </c>
      <c r="Z45" s="126" t="str">
        <f t="shared" si="10"/>
        <v>-</v>
      </c>
      <c r="AA45" s="127" t="str">
        <f>IF(Y45="", "-",Y45*'Risk Register'!$C$5)</f>
        <v>-</v>
      </c>
      <c r="AB45" s="127" t="str">
        <f t="shared" si="11"/>
        <v>-</v>
      </c>
      <c r="AC45" s="128">
        <v>4</v>
      </c>
      <c r="AD45" s="129" t="str">
        <f>_xlfn.LET(
    _xlpm.CostSel, S45,
    _xlpm.SchedSel, X45,
    _xlpm.ImpactOrder, {"Minimal (0%-5%)","Minor (5%-10%)","Moderate (10%-25%)","Significant (25%-40%)","Severe (&gt;40%)"},
    IF(_xlpm.CostSel="", IF(_xlpm.SchedSel="", "", _xlpm.SchedSel),
        IF(_xlpm.SchedSel="", _xlpm.CostSel,
            IF(MATCH(_xlpm.CostSel, _xlpm.ImpactOrder, 0) &gt; MATCH(_xlpm.SchedSel, _xlpm.ImpactOrder, 0), _xlpm.CostSel, _xlpm.SchedSel)
        )
    )
)</f>
        <v/>
      </c>
      <c r="AE45" s="44">
        <v>0.3</v>
      </c>
      <c r="AF45" s="94"/>
      <c r="AG45" s="69" t="s">
        <v>588</v>
      </c>
      <c r="AH45" s="70" t="s">
        <v>627</v>
      </c>
      <c r="AI45" s="54"/>
      <c r="AJ45" s="53"/>
      <c r="AK45" s="97"/>
      <c r="AL45" s="41" t="s">
        <v>139</v>
      </c>
      <c r="AM45" s="59" cm="1">
        <f t="array" ref="AM45">IF(AL45="", "",
    _xlfn.IFS(
        AL45="Not Likely (&lt;10%)", 0.05,
        AL45="Low Likelihood (10%-30%)", 0.2,
        AL45="Likely (30%-70%)", 0.5,
        AL45="Highly Likely (70%-90%)", 0.8,
        AL45="Near Certainty (&gt;90%)", 0.95
    )
)</f>
        <v>0.5</v>
      </c>
      <c r="AN45" s="32"/>
      <c r="AO45" s="58" t="str" cm="1">
        <f t="array" ref="AO45">IF(AN45="", "",
    _xlfn.IFS(
        AN45="Minimal (0%-5%)", 0.025,
        AN45="Minor (5%-10%)", 0.075,
        AN45="Moderate (10%-25%)", 0.175,
        AN45="Significant (25%-40%)", 0.325,
        AN45="Severe (&gt;40%)", 0.45
    )
)</f>
        <v/>
      </c>
      <c r="AP45" s="130" t="str">
        <f t="shared" si="12"/>
        <v>-</v>
      </c>
      <c r="AQ45" s="130" t="str">
        <f>IF(AO45="","-",AO45*'Risk Register'!$C$3)</f>
        <v>-</v>
      </c>
      <c r="AR45" s="130" t="str">
        <f t="shared" si="13"/>
        <v>-</v>
      </c>
      <c r="AS45" s="42"/>
      <c r="AT45" s="57" t="str" cm="1">
        <f t="array" ref="AT45">IF(AS45="", "",
    _xlfn.IFS(
        AS45="Minimal (0%-5%)", 0.025,
        AS45="Minor (5%-10%)", 0.075,
        AS45="Moderate (10%-25%)", 0.175,
        AS45="Significant (25%-40%)", 0.325,
        AS45="Severe (&gt;40%)", 0.45
    )
)</f>
        <v/>
      </c>
      <c r="AU45" s="127" t="str">
        <f t="shared" si="14"/>
        <v>-</v>
      </c>
      <c r="AV45" s="131" t="str">
        <f>IF(AT45="","-",AT45*'Risk Register'!$C$5)</f>
        <v>-</v>
      </c>
      <c r="AW45" s="127" t="str">
        <f t="shared" si="15"/>
        <v>-</v>
      </c>
      <c r="AX45" s="132">
        <v>3</v>
      </c>
      <c r="AY45" s="114" t="str">
        <f>_xlfn.LET(
    _xlpm.CostSel, AN45,
    _xlpm.SchedSel, AS45,
    _xlpm.ImpactOrder, {"Minimal (0%-5%)","Minor (5%-10%)","Moderate (10%-25%)","Significant (25%-40%)","Severe (&gt;40%)"},
    IF(_xlpm.CostSel="", IF(_xlpm.SchedSel="", "", _xlpm.SchedSel),
        IF(_xlpm.SchedSel="", _xlpm.CostSel,
            IF(MATCH(_xlpm.CostSel, _xlpm.ImpactOrder, 0) &gt; MATCH(_xlpm.SchedSel, _xlpm.ImpactOrder, 0), _xlpm.CostSel, _xlpm.SchedSel)
        )
    )
)</f>
        <v/>
      </c>
      <c r="AZ45" s="128">
        <v>0.09</v>
      </c>
      <c r="BA45" s="100"/>
      <c r="BB45" s="133"/>
      <c r="BC45" s="43"/>
    </row>
    <row r="46" spans="1:55" ht="104" x14ac:dyDescent="0.35">
      <c r="A46" s="34">
        <v>39</v>
      </c>
      <c r="B46" s="35" t="s">
        <v>487</v>
      </c>
      <c r="C46" s="31" t="s">
        <v>159</v>
      </c>
      <c r="D46" s="35" t="s">
        <v>151</v>
      </c>
      <c r="E46" s="35" t="s">
        <v>576</v>
      </c>
      <c r="F46" s="35"/>
      <c r="G46" s="31" t="s">
        <v>148</v>
      </c>
      <c r="H46" s="35"/>
      <c r="I46" s="67" t="s">
        <v>531</v>
      </c>
      <c r="J46" s="68" t="s">
        <v>575</v>
      </c>
      <c r="K46" s="64" t="str">
        <f>Table3[[#This Row],[IF]]&amp;", "&amp;Table3[[#This Row],[THEN]]</f>
        <v>IF project personnel required to perform scope exceed the maximum personnel capacity limits at the facility, THEN project work activities and/or operations may be impacted causing cost and schedule delays.</v>
      </c>
      <c r="L46" s="35"/>
      <c r="M46" s="35"/>
      <c r="N46" s="55"/>
      <c r="O46" s="55"/>
      <c r="P46" s="92"/>
      <c r="Q46" s="56" t="s">
        <v>139</v>
      </c>
      <c r="R46" s="52" cm="1">
        <f t="array" ref="R46">IF(Q46="", "",
    _xlfn.IFS(
        Q46="Not Likely (&lt;10%)", 0.05,
        Q46="Low Likelihood (10%-30%)", 0.2,
        Q46="Likely (30%-70%)", 0.5,
        Q46="Highly Likely (70%-90%)", 0.8,
        Q46="Near Certainty (&gt;90%)", 0.95
    )
)</f>
        <v>0.5</v>
      </c>
      <c r="S46" s="32"/>
      <c r="T46" s="51" t="str" cm="1">
        <f t="array" ref="T46">IF(S46="", "",
    _xlfn.IFS(
        S46="Minimal (0%-5%)", 0.025,
        S46="Minor (5%-10%)", 0.075,
        S46="Moderate (10%-25%)", 0.175,
        S46="Significant (25%-40%)", 0.325,
        S46="Severe (&gt;40%)", 0.45
    )
)</f>
        <v/>
      </c>
      <c r="U46" s="62" t="str">
        <f t="shared" si="8"/>
        <v>-</v>
      </c>
      <c r="V46" s="62" t="str">
        <f>IF(T46="","-",T46*'Risk Register'!$C$3)</f>
        <v>-</v>
      </c>
      <c r="W46" s="62" t="str">
        <f t="shared" si="9"/>
        <v>-</v>
      </c>
      <c r="X46" s="42"/>
      <c r="Y46" s="57" t="str" cm="1">
        <f t="array" ref="Y46">IF(X46="", "",
    _xlfn.IFS(
        X46="Minimal (0%-5%)", 0.025,
        X46="Minor (5%-10%)", 0.075,
        X46="Moderate (10%-25%)", 0.175,
        X46="Significant (25%-40%)", 0.325,
        X46="Severe (&gt;40%)", 0.45
    )
)</f>
        <v/>
      </c>
      <c r="Z46" s="126" t="str">
        <f t="shared" si="10"/>
        <v>-</v>
      </c>
      <c r="AA46" s="127" t="str">
        <f>IF(Y46="", "-",Y46*'Risk Register'!$C$5)</f>
        <v>-</v>
      </c>
      <c r="AB46" s="127" t="str">
        <f t="shared" si="11"/>
        <v>-</v>
      </c>
      <c r="AC46" s="128">
        <v>2</v>
      </c>
      <c r="AD46" s="129" t="str">
        <f>_xlfn.LET(
    _xlpm.CostSel, S46,
    _xlpm.SchedSel, X46,
    _xlpm.ImpactOrder, {"Minimal (0%-5%)","Minor (5%-10%)","Moderate (10%-25%)","Significant (25%-40%)","Severe (&gt;40%)"},
    IF(_xlpm.CostSel="", IF(_xlpm.SchedSel="", "", _xlpm.SchedSel),
        IF(_xlpm.SchedSel="", _xlpm.CostSel,
            IF(MATCH(_xlpm.CostSel, _xlpm.ImpactOrder, 0) &gt; MATCH(_xlpm.SchedSel, _xlpm.ImpactOrder, 0), _xlpm.CostSel, _xlpm.SchedSel)
        )
    )
)</f>
        <v/>
      </c>
      <c r="AE46" s="44">
        <v>0.18</v>
      </c>
      <c r="AF46" s="94"/>
      <c r="AG46" s="69" t="s">
        <v>588</v>
      </c>
      <c r="AH46" s="70" t="s">
        <v>628</v>
      </c>
      <c r="AI46" s="54"/>
      <c r="AJ46" s="53"/>
      <c r="AK46" s="97"/>
      <c r="AL46" s="41" t="s">
        <v>140</v>
      </c>
      <c r="AM46" s="59" cm="1">
        <f t="array" ref="AM46">IF(AL46="", "",
    _xlfn.IFS(
        AL46="Not Likely (&lt;10%)", 0.05,
        AL46="Low Likelihood (10%-30%)", 0.2,
        AL46="Likely (30%-70%)", 0.5,
        AL46="Highly Likely (70%-90%)", 0.8,
        AL46="Near Certainty (&gt;90%)", 0.95
    )
)</f>
        <v>0.2</v>
      </c>
      <c r="AN46" s="32"/>
      <c r="AO46" s="58" t="str" cm="1">
        <f t="array" ref="AO46">IF(AN46="", "",
    _xlfn.IFS(
        AN46="Minimal (0%-5%)", 0.025,
        AN46="Minor (5%-10%)", 0.075,
        AN46="Moderate (10%-25%)", 0.175,
        AN46="Significant (25%-40%)", 0.325,
        AN46="Severe (&gt;40%)", 0.45
    )
)</f>
        <v/>
      </c>
      <c r="AP46" s="130" t="str">
        <f t="shared" si="12"/>
        <v>-</v>
      </c>
      <c r="AQ46" s="130" t="str">
        <f>IF(AO46="","-",AO46*'Risk Register'!$C$3)</f>
        <v>-</v>
      </c>
      <c r="AR46" s="130" t="str">
        <f t="shared" si="13"/>
        <v>-</v>
      </c>
      <c r="AS46" s="42"/>
      <c r="AT46" s="57" t="str" cm="1">
        <f t="array" ref="AT46">IF(AS46="", "",
    _xlfn.IFS(
        AS46="Minimal (0%-5%)", 0.025,
        AS46="Minor (5%-10%)", 0.075,
        AS46="Moderate (10%-25%)", 0.175,
        AS46="Significant (25%-40%)", 0.325,
        AS46="Severe (&gt;40%)", 0.45
    )
)</f>
        <v/>
      </c>
      <c r="AU46" s="127" t="str">
        <f t="shared" si="14"/>
        <v>-</v>
      </c>
      <c r="AV46" s="131" t="str">
        <f>IF(AT46="","-",AT46*'Risk Register'!$C$5)</f>
        <v>-</v>
      </c>
      <c r="AW46" s="127" t="str">
        <f t="shared" si="15"/>
        <v>-</v>
      </c>
      <c r="AX46" s="132">
        <v>2</v>
      </c>
      <c r="AY46" s="114" t="str">
        <f>_xlfn.LET(
    _xlpm.CostSel, AN46,
    _xlpm.SchedSel, AS46,
    _xlpm.ImpactOrder, {"Minimal (0%-5%)","Minor (5%-10%)","Moderate (10%-25%)","Significant (25%-40%)","Severe (&gt;40%)"},
    IF(_xlpm.CostSel="", IF(_xlpm.SchedSel="", "", _xlpm.SchedSel),
        IF(_xlpm.SchedSel="", _xlpm.CostSel,
            IF(MATCH(_xlpm.CostSel, _xlpm.ImpactOrder, 0) &gt; MATCH(_xlpm.SchedSel, _xlpm.ImpactOrder, 0), _xlpm.CostSel, _xlpm.SchedSel)
        )
    )
)</f>
        <v/>
      </c>
      <c r="AZ46" s="128">
        <v>4.0000000000000008E-2</v>
      </c>
      <c r="BA46" s="100"/>
      <c r="BB46" s="133"/>
      <c r="BC46" s="43"/>
    </row>
    <row r="47" spans="1:55" ht="75" x14ac:dyDescent="0.35">
      <c r="A47" s="34">
        <v>40</v>
      </c>
      <c r="B47" s="35" t="s">
        <v>488</v>
      </c>
      <c r="C47" s="31" t="s">
        <v>159</v>
      </c>
      <c r="D47" s="35" t="s">
        <v>151</v>
      </c>
      <c r="E47" s="35" t="s">
        <v>576</v>
      </c>
      <c r="F47" s="35"/>
      <c r="G47" s="31" t="s">
        <v>148</v>
      </c>
      <c r="H47" s="35"/>
      <c r="I47" s="67" t="s">
        <v>532</v>
      </c>
      <c r="J47" s="68" t="s">
        <v>544</v>
      </c>
      <c r="K47" s="64" t="str">
        <f>Table3[[#This Row],[IF]]&amp;", "&amp;Table3[[#This Row],[THEN]]</f>
        <v>IF planned project activities impact the ventilation in the facility, THEN work may be impacted causing schedule delays and cost impacts.</v>
      </c>
      <c r="L47" s="35"/>
      <c r="M47" s="35"/>
      <c r="N47" s="55"/>
      <c r="O47" s="55"/>
      <c r="P47" s="92"/>
      <c r="Q47" s="56" t="s">
        <v>139</v>
      </c>
      <c r="R47" s="52" cm="1">
        <f t="array" ref="R47">IF(Q47="", "",
    _xlfn.IFS(
        Q47="Not Likely (&lt;10%)", 0.05,
        Q47="Low Likelihood (10%-30%)", 0.2,
        Q47="Likely (30%-70%)", 0.5,
        Q47="Highly Likely (70%-90%)", 0.8,
        Q47="Near Certainty (&gt;90%)", 0.95
    )
)</f>
        <v>0.5</v>
      </c>
      <c r="S47" s="32"/>
      <c r="T47" s="51" t="str" cm="1">
        <f t="array" ref="T47">IF(S47="", "",
    _xlfn.IFS(
        S47="Minimal (0%-5%)", 0.025,
        S47="Minor (5%-10%)", 0.075,
        S47="Moderate (10%-25%)", 0.175,
        S47="Significant (25%-40%)", 0.325,
        S47="Severe (&gt;40%)", 0.45
    )
)</f>
        <v/>
      </c>
      <c r="U47" s="62" t="str">
        <f t="shared" si="8"/>
        <v>-</v>
      </c>
      <c r="V47" s="62" t="str">
        <f>IF(T47="","-",T47*'Risk Register'!$C$3)</f>
        <v>-</v>
      </c>
      <c r="W47" s="62" t="str">
        <f t="shared" si="9"/>
        <v>-</v>
      </c>
      <c r="X47" s="42"/>
      <c r="Y47" s="57" t="str" cm="1">
        <f t="array" ref="Y47">IF(X47="", "",
    _xlfn.IFS(
        X47="Minimal (0%-5%)", 0.025,
        X47="Minor (5%-10%)", 0.075,
        X47="Moderate (10%-25%)", 0.175,
        X47="Significant (25%-40%)", 0.325,
        X47="Severe (&gt;40%)", 0.45
    )
)</f>
        <v/>
      </c>
      <c r="Z47" s="126" t="str">
        <f t="shared" si="10"/>
        <v>-</v>
      </c>
      <c r="AA47" s="127" t="str">
        <f>IF(Y47="", "-",Y47*'Risk Register'!$C$5)</f>
        <v>-</v>
      </c>
      <c r="AB47" s="127" t="str">
        <f t="shared" si="11"/>
        <v>-</v>
      </c>
      <c r="AC47" s="128">
        <v>2</v>
      </c>
      <c r="AD47" s="129" t="str">
        <f>_xlfn.LET(
    _xlpm.CostSel, S47,
    _xlpm.SchedSel, X47,
    _xlpm.ImpactOrder, {"Minimal (0%-5%)","Minor (5%-10%)","Moderate (10%-25%)","Significant (25%-40%)","Severe (&gt;40%)"},
    IF(_xlpm.CostSel="", IF(_xlpm.SchedSel="", "", _xlpm.SchedSel),
        IF(_xlpm.SchedSel="", _xlpm.CostSel,
            IF(MATCH(_xlpm.CostSel, _xlpm.ImpactOrder, 0) &gt; MATCH(_xlpm.SchedSel, _xlpm.ImpactOrder, 0), _xlpm.CostSel, _xlpm.SchedSel)
        )
    )
)</f>
        <v/>
      </c>
      <c r="AE47" s="44">
        <v>0.18</v>
      </c>
      <c r="AF47" s="94"/>
      <c r="AG47" s="69" t="s">
        <v>588</v>
      </c>
      <c r="AH47" s="70" t="s">
        <v>629</v>
      </c>
      <c r="AI47" s="54"/>
      <c r="AJ47" s="53"/>
      <c r="AK47" s="97"/>
      <c r="AL47" s="41" t="s">
        <v>140</v>
      </c>
      <c r="AM47" s="59" cm="1">
        <f t="array" ref="AM47">IF(AL47="", "",
    _xlfn.IFS(
        AL47="Not Likely (&lt;10%)", 0.05,
        AL47="Low Likelihood (10%-30%)", 0.2,
        AL47="Likely (30%-70%)", 0.5,
        AL47="Highly Likely (70%-90%)", 0.8,
        AL47="Near Certainty (&gt;90%)", 0.95
    )
)</f>
        <v>0.2</v>
      </c>
      <c r="AN47" s="32"/>
      <c r="AO47" s="58" t="str" cm="1">
        <f t="array" ref="AO47">IF(AN47="", "",
    _xlfn.IFS(
        AN47="Minimal (0%-5%)", 0.025,
        AN47="Minor (5%-10%)", 0.075,
        AN47="Moderate (10%-25%)", 0.175,
        AN47="Significant (25%-40%)", 0.325,
        AN47="Severe (&gt;40%)", 0.45
    )
)</f>
        <v/>
      </c>
      <c r="AP47" s="130" t="str">
        <f t="shared" si="12"/>
        <v>-</v>
      </c>
      <c r="AQ47" s="130" t="str">
        <f>IF(AO47="","-",AO47*'Risk Register'!$C$3)</f>
        <v>-</v>
      </c>
      <c r="AR47" s="130" t="str">
        <f t="shared" si="13"/>
        <v>-</v>
      </c>
      <c r="AS47" s="42"/>
      <c r="AT47" s="57" t="str" cm="1">
        <f t="array" ref="AT47">IF(AS47="", "",
    _xlfn.IFS(
        AS47="Minimal (0%-5%)", 0.025,
        AS47="Minor (5%-10%)", 0.075,
        AS47="Moderate (10%-25%)", 0.175,
        AS47="Significant (25%-40%)", 0.325,
        AS47="Severe (&gt;40%)", 0.45
    )
)</f>
        <v/>
      </c>
      <c r="AU47" s="127" t="str">
        <f t="shared" si="14"/>
        <v>-</v>
      </c>
      <c r="AV47" s="131" t="str">
        <f>IF(AT47="","-",AT47*'Risk Register'!$C$5)</f>
        <v>-</v>
      </c>
      <c r="AW47" s="127" t="str">
        <f t="shared" si="15"/>
        <v>-</v>
      </c>
      <c r="AX47" s="132">
        <v>2</v>
      </c>
      <c r="AY47" s="114" t="str">
        <f>_xlfn.LET(
    _xlpm.CostSel, AN47,
    _xlpm.SchedSel, AS47,
    _xlpm.ImpactOrder, {"Minimal (0%-5%)","Minor (5%-10%)","Moderate (10%-25%)","Significant (25%-40%)","Severe (&gt;40%)"},
    IF(_xlpm.CostSel="", IF(_xlpm.SchedSel="", "", _xlpm.SchedSel),
        IF(_xlpm.SchedSel="", _xlpm.CostSel,
            IF(MATCH(_xlpm.CostSel, _xlpm.ImpactOrder, 0) &gt; MATCH(_xlpm.SchedSel, _xlpm.ImpactOrder, 0), _xlpm.CostSel, _xlpm.SchedSel)
        )
    )
)</f>
        <v/>
      </c>
      <c r="AZ47" s="128">
        <v>0.06</v>
      </c>
      <c r="BA47" s="100"/>
      <c r="BB47" s="133"/>
      <c r="BC47" s="43"/>
    </row>
    <row r="48" spans="1:55" ht="91" x14ac:dyDescent="0.35">
      <c r="A48" s="34">
        <v>41</v>
      </c>
      <c r="B48" s="35" t="s">
        <v>489</v>
      </c>
      <c r="C48" s="31" t="s">
        <v>159</v>
      </c>
      <c r="D48" s="35" t="s">
        <v>151</v>
      </c>
      <c r="E48" s="35" t="s">
        <v>576</v>
      </c>
      <c r="F48" s="35"/>
      <c r="G48" s="31" t="s">
        <v>148</v>
      </c>
      <c r="H48" s="35"/>
      <c r="I48" s="67" t="s">
        <v>533</v>
      </c>
      <c r="J48" s="68" t="s">
        <v>544</v>
      </c>
      <c r="K48" s="64" t="str">
        <f>Table3[[#This Row],[IF]]&amp;", "&amp;Table3[[#This Row],[THEN]]</f>
        <v>IF there are changes to codes or standards (NFPA, NDEP/NEPA, ANSI) as documented in the project's code of record, THEN work may be impacted causing schedule delays and cost impacts.</v>
      </c>
      <c r="L48" s="35"/>
      <c r="M48" s="35"/>
      <c r="N48" s="55"/>
      <c r="O48" s="55"/>
      <c r="P48" s="92"/>
      <c r="Q48" s="56" t="s">
        <v>139</v>
      </c>
      <c r="R48" s="52" cm="1">
        <f t="array" ref="R48">IF(Q48="", "",
    _xlfn.IFS(
        Q48="Not Likely (&lt;10%)", 0.05,
        Q48="Low Likelihood (10%-30%)", 0.2,
        Q48="Likely (30%-70%)", 0.5,
        Q48="Highly Likely (70%-90%)", 0.8,
        Q48="Near Certainty (&gt;90%)", 0.95
    )
)</f>
        <v>0.5</v>
      </c>
      <c r="S48" s="32"/>
      <c r="T48" s="51" t="str" cm="1">
        <f t="array" ref="T48">IF(S48="", "",
    _xlfn.IFS(
        S48="Minimal (0%-5%)", 0.025,
        S48="Minor (5%-10%)", 0.075,
        S48="Moderate (10%-25%)", 0.175,
        S48="Significant (25%-40%)", 0.325,
        S48="Severe (&gt;40%)", 0.45
    )
)</f>
        <v/>
      </c>
      <c r="U48" s="62" t="str">
        <f t="shared" si="8"/>
        <v>-</v>
      </c>
      <c r="V48" s="62" t="str">
        <f>IF(T48="","-",T48*'Risk Register'!$C$3)</f>
        <v>-</v>
      </c>
      <c r="W48" s="62" t="str">
        <f t="shared" si="9"/>
        <v>-</v>
      </c>
      <c r="X48" s="42"/>
      <c r="Y48" s="57" t="str" cm="1">
        <f t="array" ref="Y48">IF(X48="", "",
    _xlfn.IFS(
        X48="Minimal (0%-5%)", 0.025,
        X48="Minor (5%-10%)", 0.075,
        X48="Moderate (10%-25%)", 0.175,
        X48="Significant (25%-40%)", 0.325,
        X48="Severe (&gt;40%)", 0.45
    )
)</f>
        <v/>
      </c>
      <c r="Z48" s="126" t="str">
        <f t="shared" si="10"/>
        <v>-</v>
      </c>
      <c r="AA48" s="127" t="str">
        <f>IF(Y48="", "-",Y48*'Risk Register'!$C$5)</f>
        <v>-</v>
      </c>
      <c r="AB48" s="127" t="str">
        <f t="shared" si="11"/>
        <v>-</v>
      </c>
      <c r="AC48" s="128">
        <v>3</v>
      </c>
      <c r="AD48" s="129" t="str">
        <f>_xlfn.LET(
    _xlpm.CostSel, S48,
    _xlpm.SchedSel, X48,
    _xlpm.ImpactOrder, {"Minimal (0%-5%)","Minor (5%-10%)","Moderate (10%-25%)","Significant (25%-40%)","Severe (&gt;40%)"},
    IF(_xlpm.CostSel="", IF(_xlpm.SchedSel="", "", _xlpm.SchedSel),
        IF(_xlpm.SchedSel="", _xlpm.CostSel,
            IF(MATCH(_xlpm.CostSel, _xlpm.ImpactOrder, 0) &gt; MATCH(_xlpm.SchedSel, _xlpm.ImpactOrder, 0), _xlpm.CostSel, _xlpm.SchedSel)
        )
    )
)</f>
        <v/>
      </c>
      <c r="AE48" s="44">
        <v>0.3</v>
      </c>
      <c r="AF48" s="94"/>
      <c r="AG48" s="69" t="s">
        <v>588</v>
      </c>
      <c r="AH48" s="70" t="s">
        <v>630</v>
      </c>
      <c r="AI48" s="54"/>
      <c r="AJ48" s="53"/>
      <c r="AK48" s="97"/>
      <c r="AL48" s="41" t="s">
        <v>139</v>
      </c>
      <c r="AM48" s="59" cm="1">
        <f t="array" ref="AM48">IF(AL48="", "",
    _xlfn.IFS(
        AL48="Not Likely (&lt;10%)", 0.05,
        AL48="Low Likelihood (10%-30%)", 0.2,
        AL48="Likely (30%-70%)", 0.5,
        AL48="Highly Likely (70%-90%)", 0.8,
        AL48="Near Certainty (&gt;90%)", 0.95
    )
)</f>
        <v>0.5</v>
      </c>
      <c r="AN48" s="32"/>
      <c r="AO48" s="58" t="str" cm="1">
        <f t="array" ref="AO48">IF(AN48="", "",
    _xlfn.IFS(
        AN48="Minimal (0%-5%)", 0.025,
        AN48="Minor (5%-10%)", 0.075,
        AN48="Moderate (10%-25%)", 0.175,
        AN48="Significant (25%-40%)", 0.325,
        AN48="Severe (&gt;40%)", 0.45
    )
)</f>
        <v/>
      </c>
      <c r="AP48" s="130" t="str">
        <f t="shared" si="12"/>
        <v>-</v>
      </c>
      <c r="AQ48" s="130" t="str">
        <f>IF(AO48="","-",AO48*'Risk Register'!$C$3)</f>
        <v>-</v>
      </c>
      <c r="AR48" s="130" t="str">
        <f t="shared" si="13"/>
        <v>-</v>
      </c>
      <c r="AS48" s="42"/>
      <c r="AT48" s="57" t="str" cm="1">
        <f t="array" ref="AT48">IF(AS48="", "",
    _xlfn.IFS(
        AS48="Minimal (0%-5%)", 0.025,
        AS48="Minor (5%-10%)", 0.075,
        AS48="Moderate (10%-25%)", 0.175,
        AS48="Significant (25%-40%)", 0.325,
        AS48="Severe (&gt;40%)", 0.45
    )
)</f>
        <v/>
      </c>
      <c r="AU48" s="127" t="str">
        <f t="shared" si="14"/>
        <v>-</v>
      </c>
      <c r="AV48" s="131" t="str">
        <f>IF(AT48="","-",AT48*'Risk Register'!$C$5)</f>
        <v>-</v>
      </c>
      <c r="AW48" s="127" t="str">
        <f t="shared" si="15"/>
        <v>-</v>
      </c>
      <c r="AX48" s="132">
        <v>2</v>
      </c>
      <c r="AY48" s="114" t="str">
        <f>_xlfn.LET(
    _xlpm.CostSel, AN48,
    _xlpm.SchedSel, AS48,
    _xlpm.ImpactOrder, {"Minimal (0%-5%)","Minor (5%-10%)","Moderate (10%-25%)","Significant (25%-40%)","Severe (&gt;40%)"},
    IF(_xlpm.CostSel="", IF(_xlpm.SchedSel="", "", _xlpm.SchedSel),
        IF(_xlpm.SchedSel="", _xlpm.CostSel,
            IF(MATCH(_xlpm.CostSel, _xlpm.ImpactOrder, 0) &gt; MATCH(_xlpm.SchedSel, _xlpm.ImpactOrder, 0), _xlpm.CostSel, _xlpm.SchedSel)
        )
    )
)</f>
        <v/>
      </c>
      <c r="AZ48" s="128">
        <v>0.12</v>
      </c>
      <c r="BA48" s="100"/>
      <c r="BB48" s="133"/>
      <c r="BC48" s="43"/>
    </row>
    <row r="49" spans="1:55" ht="91" x14ac:dyDescent="0.35">
      <c r="A49" s="34">
        <v>42</v>
      </c>
      <c r="B49" s="35" t="s">
        <v>490</v>
      </c>
      <c r="C49" s="31" t="s">
        <v>159</v>
      </c>
      <c r="D49" s="35" t="s">
        <v>151</v>
      </c>
      <c r="E49" s="35" t="s">
        <v>576</v>
      </c>
      <c r="F49" s="35"/>
      <c r="G49" s="31" t="s">
        <v>148</v>
      </c>
      <c r="H49" s="35"/>
      <c r="I49" s="67" t="s">
        <v>534</v>
      </c>
      <c r="J49" s="68" t="s">
        <v>575</v>
      </c>
      <c r="K49" s="64" t="str">
        <f>Table3[[#This Row],[IF]]&amp;", "&amp;Table3[[#This Row],[THEN]]</f>
        <v>IF project work inadvertently impacts operating systems (power, water, communication, etc.), THEN project work activities and/or operations may be impacted causing cost and schedule delays.</v>
      </c>
      <c r="L49" s="35"/>
      <c r="M49" s="35"/>
      <c r="N49" s="55"/>
      <c r="O49" s="55"/>
      <c r="P49" s="92"/>
      <c r="Q49" s="56" t="s">
        <v>139</v>
      </c>
      <c r="R49" s="52" cm="1">
        <f t="array" ref="R49">IF(Q49="", "",
    _xlfn.IFS(
        Q49="Not Likely (&lt;10%)", 0.05,
        Q49="Low Likelihood (10%-30%)", 0.2,
        Q49="Likely (30%-70%)", 0.5,
        Q49="Highly Likely (70%-90%)", 0.8,
        Q49="Near Certainty (&gt;90%)", 0.95
    )
)</f>
        <v>0.5</v>
      </c>
      <c r="S49" s="32"/>
      <c r="T49" s="51" t="str" cm="1">
        <f t="array" ref="T49">IF(S49="", "",
    _xlfn.IFS(
        S49="Minimal (0%-5%)", 0.025,
        S49="Minor (5%-10%)", 0.075,
        S49="Moderate (10%-25%)", 0.175,
        S49="Significant (25%-40%)", 0.325,
        S49="Severe (&gt;40%)", 0.45
    )
)</f>
        <v/>
      </c>
      <c r="U49" s="62" t="str">
        <f t="shared" si="8"/>
        <v>-</v>
      </c>
      <c r="V49" s="62" t="str">
        <f>IF(T49="","-",T49*'Risk Register'!$C$3)</f>
        <v>-</v>
      </c>
      <c r="W49" s="62" t="str">
        <f t="shared" si="9"/>
        <v>-</v>
      </c>
      <c r="X49" s="42"/>
      <c r="Y49" s="57" t="str" cm="1">
        <f t="array" ref="Y49">IF(X49="", "",
    _xlfn.IFS(
        X49="Minimal (0%-5%)", 0.025,
        X49="Minor (5%-10%)", 0.075,
        X49="Moderate (10%-25%)", 0.175,
        X49="Significant (25%-40%)", 0.325,
        X49="Severe (&gt;40%)", 0.45
    )
)</f>
        <v/>
      </c>
      <c r="Z49" s="126" t="str">
        <f t="shared" si="10"/>
        <v>-</v>
      </c>
      <c r="AA49" s="127" t="str">
        <f>IF(Y49="", "-",Y49*'Risk Register'!$C$5)</f>
        <v>-</v>
      </c>
      <c r="AB49" s="127" t="str">
        <f t="shared" si="11"/>
        <v>-</v>
      </c>
      <c r="AC49" s="128">
        <v>4</v>
      </c>
      <c r="AD49" s="129" t="str">
        <f>_xlfn.LET(
    _xlpm.CostSel, S49,
    _xlpm.SchedSel, X49,
    _xlpm.ImpactOrder, {"Minimal (0%-5%)","Minor (5%-10%)","Moderate (10%-25%)","Significant (25%-40%)","Severe (&gt;40%)"},
    IF(_xlpm.CostSel="", IF(_xlpm.SchedSel="", "", _xlpm.SchedSel),
        IF(_xlpm.SchedSel="", _xlpm.CostSel,
            IF(MATCH(_xlpm.CostSel, _xlpm.ImpactOrder, 0) &gt; MATCH(_xlpm.SchedSel, _xlpm.ImpactOrder, 0), _xlpm.CostSel, _xlpm.SchedSel)
        )
    )
)</f>
        <v/>
      </c>
      <c r="AE49" s="44">
        <v>0.35</v>
      </c>
      <c r="AF49" s="94"/>
      <c r="AG49" s="69" t="s">
        <v>588</v>
      </c>
      <c r="AH49" s="70" t="s">
        <v>631</v>
      </c>
      <c r="AI49" s="54"/>
      <c r="AJ49" s="53"/>
      <c r="AK49" s="97"/>
      <c r="AL49" s="41" t="s">
        <v>139</v>
      </c>
      <c r="AM49" s="59" cm="1">
        <f t="array" ref="AM49">IF(AL49="", "",
    _xlfn.IFS(
        AL49="Not Likely (&lt;10%)", 0.05,
        AL49="Low Likelihood (10%-30%)", 0.2,
        AL49="Likely (30%-70%)", 0.5,
        AL49="Highly Likely (70%-90%)", 0.8,
        AL49="Near Certainty (&gt;90%)", 0.95
    )
)</f>
        <v>0.5</v>
      </c>
      <c r="AN49" s="32"/>
      <c r="AO49" s="58" t="str" cm="1">
        <f t="array" ref="AO49">IF(AN49="", "",
    _xlfn.IFS(
        AN49="Minimal (0%-5%)", 0.025,
        AN49="Minor (5%-10%)", 0.075,
        AN49="Moderate (10%-25%)", 0.175,
        AN49="Significant (25%-40%)", 0.325,
        AN49="Severe (&gt;40%)", 0.45
    )
)</f>
        <v/>
      </c>
      <c r="AP49" s="130" t="str">
        <f t="shared" si="12"/>
        <v>-</v>
      </c>
      <c r="AQ49" s="130" t="str">
        <f>IF(AO49="","-",AO49*'Risk Register'!$C$3)</f>
        <v>-</v>
      </c>
      <c r="AR49" s="130" t="str">
        <f t="shared" si="13"/>
        <v>-</v>
      </c>
      <c r="AS49" s="42"/>
      <c r="AT49" s="57" t="str" cm="1">
        <f t="array" ref="AT49">IF(AS49="", "",
    _xlfn.IFS(
        AS49="Minimal (0%-5%)", 0.025,
        AS49="Minor (5%-10%)", 0.075,
        AS49="Moderate (10%-25%)", 0.175,
        AS49="Significant (25%-40%)", 0.325,
        AS49="Severe (&gt;40%)", 0.45
    )
)</f>
        <v/>
      </c>
      <c r="AU49" s="127" t="str">
        <f t="shared" si="14"/>
        <v>-</v>
      </c>
      <c r="AV49" s="131" t="str">
        <f>IF(AT49="","-",AT49*'Risk Register'!$C$5)</f>
        <v>-</v>
      </c>
      <c r="AW49" s="127" t="str">
        <f t="shared" si="15"/>
        <v>-</v>
      </c>
      <c r="AX49" s="132">
        <v>2</v>
      </c>
      <c r="AY49" s="114" t="str">
        <f>_xlfn.LET(
    _xlpm.CostSel, AN49,
    _xlpm.SchedSel, AS49,
    _xlpm.ImpactOrder, {"Minimal (0%-5%)","Minor (5%-10%)","Moderate (10%-25%)","Significant (25%-40%)","Severe (&gt;40%)"},
    IF(_xlpm.CostSel="", IF(_xlpm.SchedSel="", "", _xlpm.SchedSel),
        IF(_xlpm.SchedSel="", _xlpm.CostSel,
            IF(MATCH(_xlpm.CostSel, _xlpm.ImpactOrder, 0) &gt; MATCH(_xlpm.SchedSel, _xlpm.ImpactOrder, 0), _xlpm.CostSel, _xlpm.SchedSel)
        )
    )
)</f>
        <v/>
      </c>
      <c r="AZ49" s="128">
        <v>0.16000000000000003</v>
      </c>
      <c r="BA49" s="100"/>
      <c r="BB49" s="133"/>
      <c r="BC49" s="43"/>
    </row>
    <row r="50" spans="1:55" ht="65" x14ac:dyDescent="0.35">
      <c r="A50" s="34">
        <v>43</v>
      </c>
      <c r="B50" s="35" t="s">
        <v>491</v>
      </c>
      <c r="C50" s="31" t="s">
        <v>159</v>
      </c>
      <c r="D50" s="35" t="s">
        <v>151</v>
      </c>
      <c r="E50" s="35" t="s">
        <v>576</v>
      </c>
      <c r="F50" s="35"/>
      <c r="G50" s="31" t="s">
        <v>148</v>
      </c>
      <c r="H50" s="35"/>
      <c r="I50" s="67" t="s">
        <v>535</v>
      </c>
      <c r="J50" s="68" t="s">
        <v>544</v>
      </c>
      <c r="K50" s="64" t="str">
        <f>Table3[[#This Row],[IF]]&amp;", "&amp;Table3[[#This Row],[THEN]]</f>
        <v>IF field conditions are not correctly captured during Design phase, THEN work may be impacted causing schedule delays and cost impacts.</v>
      </c>
      <c r="L50" s="35"/>
      <c r="M50" s="35"/>
      <c r="N50" s="55"/>
      <c r="O50" s="55"/>
      <c r="P50" s="92"/>
      <c r="Q50" s="56" t="s">
        <v>139</v>
      </c>
      <c r="R50" s="52" cm="1">
        <f t="array" ref="R50">IF(Q50="", "",
    _xlfn.IFS(
        Q50="Not Likely (&lt;10%)", 0.05,
        Q50="Low Likelihood (10%-30%)", 0.2,
        Q50="Likely (30%-70%)", 0.5,
        Q50="Highly Likely (70%-90%)", 0.8,
        Q50="Near Certainty (&gt;90%)", 0.95
    )
)</f>
        <v>0.5</v>
      </c>
      <c r="S50" s="32"/>
      <c r="T50" s="51" t="str" cm="1">
        <f t="array" ref="T50">IF(S50="", "",
    _xlfn.IFS(
        S50="Minimal (0%-5%)", 0.025,
        S50="Minor (5%-10%)", 0.075,
        S50="Moderate (10%-25%)", 0.175,
        S50="Significant (25%-40%)", 0.325,
        S50="Severe (&gt;40%)", 0.45
    )
)</f>
        <v/>
      </c>
      <c r="U50" s="62" t="str">
        <f t="shared" si="8"/>
        <v>-</v>
      </c>
      <c r="V50" s="62" t="str">
        <f>IF(T50="","-",T50*'Risk Register'!$C$3)</f>
        <v>-</v>
      </c>
      <c r="W50" s="62" t="str">
        <f t="shared" si="9"/>
        <v>-</v>
      </c>
      <c r="X50" s="42"/>
      <c r="Y50" s="57" t="str" cm="1">
        <f t="array" ref="Y50">IF(X50="", "",
    _xlfn.IFS(
        X50="Minimal (0%-5%)", 0.025,
        X50="Minor (5%-10%)", 0.075,
        X50="Moderate (10%-25%)", 0.175,
        X50="Significant (25%-40%)", 0.325,
        X50="Severe (&gt;40%)", 0.45
    )
)</f>
        <v/>
      </c>
      <c r="Z50" s="126" t="str">
        <f t="shared" si="10"/>
        <v>-</v>
      </c>
      <c r="AA50" s="127" t="str">
        <f>IF(Y50="", "-",Y50*'Risk Register'!$C$5)</f>
        <v>-</v>
      </c>
      <c r="AB50" s="127" t="str">
        <f t="shared" si="11"/>
        <v>-</v>
      </c>
      <c r="AC50" s="128">
        <v>5</v>
      </c>
      <c r="AD50" s="129" t="str">
        <f>_xlfn.LET(
    _xlpm.CostSel, S50,
    _xlpm.SchedSel, X50,
    _xlpm.ImpactOrder, {"Minimal (0%-5%)","Minor (5%-10%)","Moderate (10%-25%)","Significant (25%-40%)","Severe (&gt;40%)"},
    IF(_xlpm.CostSel="", IF(_xlpm.SchedSel="", "", _xlpm.SchedSel),
        IF(_xlpm.SchedSel="", _xlpm.CostSel,
            IF(MATCH(_xlpm.CostSel, _xlpm.ImpactOrder, 0) &gt; MATCH(_xlpm.SchedSel, _xlpm.ImpactOrder, 0), _xlpm.CostSel, _xlpm.SchedSel)
        )
    )
)</f>
        <v/>
      </c>
      <c r="AE50" s="44">
        <v>0.35</v>
      </c>
      <c r="AF50" s="94"/>
      <c r="AG50" s="69" t="s">
        <v>588</v>
      </c>
      <c r="AH50" s="70" t="s">
        <v>632</v>
      </c>
      <c r="AI50" s="54"/>
      <c r="AJ50" s="53"/>
      <c r="AK50" s="97"/>
      <c r="AL50" s="41" t="s">
        <v>139</v>
      </c>
      <c r="AM50" s="59" cm="1">
        <f t="array" ref="AM50">IF(AL50="", "",
    _xlfn.IFS(
        AL50="Not Likely (&lt;10%)", 0.05,
        AL50="Low Likelihood (10%-30%)", 0.2,
        AL50="Likely (30%-70%)", 0.5,
        AL50="Highly Likely (70%-90%)", 0.8,
        AL50="Near Certainty (&gt;90%)", 0.95
    )
)</f>
        <v>0.5</v>
      </c>
      <c r="AN50" s="32"/>
      <c r="AO50" s="58" t="str" cm="1">
        <f t="array" ref="AO50">IF(AN50="", "",
    _xlfn.IFS(
        AN50="Minimal (0%-5%)", 0.025,
        AN50="Minor (5%-10%)", 0.075,
        AN50="Moderate (10%-25%)", 0.175,
        AN50="Significant (25%-40%)", 0.325,
        AN50="Severe (&gt;40%)", 0.45
    )
)</f>
        <v/>
      </c>
      <c r="AP50" s="130" t="str">
        <f t="shared" si="12"/>
        <v>-</v>
      </c>
      <c r="AQ50" s="130" t="str">
        <f>IF(AO50="","-",AO50*'Risk Register'!$C$3)</f>
        <v>-</v>
      </c>
      <c r="AR50" s="130" t="str">
        <f t="shared" si="13"/>
        <v>-</v>
      </c>
      <c r="AS50" s="42"/>
      <c r="AT50" s="57" t="str" cm="1">
        <f t="array" ref="AT50">IF(AS50="", "",
    _xlfn.IFS(
        AS50="Minimal (0%-5%)", 0.025,
        AS50="Minor (5%-10%)", 0.075,
        AS50="Moderate (10%-25%)", 0.175,
        AS50="Significant (25%-40%)", 0.325,
        AS50="Severe (&gt;40%)", 0.45
    )
)</f>
        <v/>
      </c>
      <c r="AU50" s="127" t="str">
        <f t="shared" si="14"/>
        <v>-</v>
      </c>
      <c r="AV50" s="131" t="str">
        <f>IF(AT50="","-",AT50*'Risk Register'!$C$5)</f>
        <v>-</v>
      </c>
      <c r="AW50" s="127" t="str">
        <f t="shared" si="15"/>
        <v>-</v>
      </c>
      <c r="AX50" s="132">
        <v>3</v>
      </c>
      <c r="AY50" s="114" t="str">
        <f>_xlfn.LET(
    _xlpm.CostSel, AN50,
    _xlpm.SchedSel, AS50,
    _xlpm.ImpactOrder, {"Minimal (0%-5%)","Minor (5%-10%)","Moderate (10%-25%)","Significant (25%-40%)","Severe (&gt;40%)"},
    IF(_xlpm.CostSel="", IF(_xlpm.SchedSel="", "", _xlpm.SchedSel),
        IF(_xlpm.SchedSel="", _xlpm.CostSel,
            IF(MATCH(_xlpm.CostSel, _xlpm.ImpactOrder, 0) &gt; MATCH(_xlpm.SchedSel, _xlpm.ImpactOrder, 0), _xlpm.CostSel, _xlpm.SchedSel)
        )
    )
)</f>
        <v/>
      </c>
      <c r="AZ50" s="128">
        <v>0.12</v>
      </c>
      <c r="BA50" s="100"/>
      <c r="BB50" s="133"/>
      <c r="BC50" s="43"/>
    </row>
    <row r="51" spans="1:55" ht="65" x14ac:dyDescent="0.35">
      <c r="A51" s="34">
        <v>44</v>
      </c>
      <c r="B51" s="35" t="s">
        <v>492</v>
      </c>
      <c r="C51" s="31" t="s">
        <v>159</v>
      </c>
      <c r="D51" s="35" t="s">
        <v>151</v>
      </c>
      <c r="E51" s="35" t="s">
        <v>576</v>
      </c>
      <c r="F51" s="35"/>
      <c r="G51" s="31" t="s">
        <v>148</v>
      </c>
      <c r="H51" s="35"/>
      <c r="I51" s="67" t="s">
        <v>536</v>
      </c>
      <c r="J51" s="68" t="s">
        <v>544</v>
      </c>
      <c r="K51" s="64" t="str">
        <f>Table3[[#This Row],[IF]]&amp;", "&amp;Table3[[#This Row],[THEN]]</f>
        <v>IF craft disputes impact or delay project or support activities , THEN work may be impacted causing schedule delays and cost impacts.</v>
      </c>
      <c r="L51" s="35"/>
      <c r="M51" s="35"/>
      <c r="N51" s="55"/>
      <c r="O51" s="55"/>
      <c r="P51" s="92"/>
      <c r="Q51" s="56" t="s">
        <v>140</v>
      </c>
      <c r="R51" s="52" cm="1">
        <f t="array" ref="R51">IF(Q51="", "",
    _xlfn.IFS(
        Q51="Not Likely (&lt;10%)", 0.05,
        Q51="Low Likelihood (10%-30%)", 0.2,
        Q51="Likely (30%-70%)", 0.5,
        Q51="Highly Likely (70%-90%)", 0.8,
        Q51="Near Certainty (&gt;90%)", 0.95
    )
)</f>
        <v>0.2</v>
      </c>
      <c r="S51" s="32"/>
      <c r="T51" s="51" t="str" cm="1">
        <f t="array" ref="T51">IF(S51="", "",
    _xlfn.IFS(
        S51="Minimal (0%-5%)", 0.025,
        S51="Minor (5%-10%)", 0.075,
        S51="Moderate (10%-25%)", 0.175,
        S51="Significant (25%-40%)", 0.325,
        S51="Severe (&gt;40%)", 0.45
    )
)</f>
        <v/>
      </c>
      <c r="U51" s="62" t="str">
        <f t="shared" si="8"/>
        <v>-</v>
      </c>
      <c r="V51" s="62" t="str">
        <f>IF(T51="","-",T51*'Risk Register'!$C$3)</f>
        <v>-</v>
      </c>
      <c r="W51" s="62" t="str">
        <f t="shared" si="9"/>
        <v>-</v>
      </c>
      <c r="X51" s="42"/>
      <c r="Y51" s="57" t="str" cm="1">
        <f t="array" ref="Y51">IF(X51="", "",
    _xlfn.IFS(
        X51="Minimal (0%-5%)", 0.025,
        X51="Minor (5%-10%)", 0.075,
        X51="Moderate (10%-25%)", 0.175,
        X51="Significant (25%-40%)", 0.325,
        X51="Severe (&gt;40%)", 0.45
    )
)</f>
        <v/>
      </c>
      <c r="Z51" s="126" t="str">
        <f t="shared" si="10"/>
        <v>-</v>
      </c>
      <c r="AA51" s="127" t="str">
        <f>IF(Y51="", "-",Y51*'Risk Register'!$C$5)</f>
        <v>-</v>
      </c>
      <c r="AB51" s="127" t="str">
        <f t="shared" si="11"/>
        <v>-</v>
      </c>
      <c r="AC51" s="128">
        <v>2</v>
      </c>
      <c r="AD51" s="129" t="str">
        <f>_xlfn.LET(
    _xlpm.CostSel, S51,
    _xlpm.SchedSel, X51,
    _xlpm.ImpactOrder, {"Minimal (0%-5%)","Minor (5%-10%)","Moderate (10%-25%)","Significant (25%-40%)","Severe (&gt;40%)"},
    IF(_xlpm.CostSel="", IF(_xlpm.SchedSel="", "", _xlpm.SchedSel),
        IF(_xlpm.SchedSel="", _xlpm.CostSel,
            IF(MATCH(_xlpm.CostSel, _xlpm.ImpactOrder, 0) &gt; MATCH(_xlpm.SchedSel, _xlpm.ImpactOrder, 0), _xlpm.CostSel, _xlpm.SchedSel)
        )
    )
)</f>
        <v/>
      </c>
      <c r="AE51" s="44">
        <v>0.16000000000000003</v>
      </c>
      <c r="AF51" s="94"/>
      <c r="AG51" s="69" t="s">
        <v>588</v>
      </c>
      <c r="AH51" s="70" t="s">
        <v>633</v>
      </c>
      <c r="AI51" s="54"/>
      <c r="AJ51" s="53"/>
      <c r="AK51" s="97"/>
      <c r="AL51" s="41" t="s">
        <v>140</v>
      </c>
      <c r="AM51" s="59" cm="1">
        <f t="array" ref="AM51">IF(AL51="", "",
    _xlfn.IFS(
        AL51="Not Likely (&lt;10%)", 0.05,
        AL51="Low Likelihood (10%-30%)", 0.2,
        AL51="Likely (30%-70%)", 0.5,
        AL51="Highly Likely (70%-90%)", 0.8,
        AL51="Near Certainty (&gt;90%)", 0.95
    )
)</f>
        <v>0.2</v>
      </c>
      <c r="AN51" s="32"/>
      <c r="AO51" s="58" t="str" cm="1">
        <f t="array" ref="AO51">IF(AN51="", "",
    _xlfn.IFS(
        AN51="Minimal (0%-5%)", 0.025,
        AN51="Minor (5%-10%)", 0.075,
        AN51="Moderate (10%-25%)", 0.175,
        AN51="Significant (25%-40%)", 0.325,
        AN51="Severe (&gt;40%)", 0.45
    )
)</f>
        <v/>
      </c>
      <c r="AP51" s="130" t="str">
        <f t="shared" si="12"/>
        <v>-</v>
      </c>
      <c r="AQ51" s="130" t="str">
        <f>IF(AO51="","-",AO51*'Risk Register'!$C$3)</f>
        <v>-</v>
      </c>
      <c r="AR51" s="130" t="str">
        <f t="shared" si="13"/>
        <v>-</v>
      </c>
      <c r="AS51" s="42"/>
      <c r="AT51" s="57" t="str" cm="1">
        <f t="array" ref="AT51">IF(AS51="", "",
    _xlfn.IFS(
        AS51="Minimal (0%-5%)", 0.025,
        AS51="Minor (5%-10%)", 0.075,
        AS51="Moderate (10%-25%)", 0.175,
        AS51="Significant (25%-40%)", 0.325,
        AS51="Severe (&gt;40%)", 0.45
    )
)</f>
        <v/>
      </c>
      <c r="AU51" s="127" t="str">
        <f t="shared" si="14"/>
        <v>-</v>
      </c>
      <c r="AV51" s="131" t="str">
        <f>IF(AT51="","-",AT51*'Risk Register'!$C$5)</f>
        <v>-</v>
      </c>
      <c r="AW51" s="127" t="str">
        <f t="shared" si="15"/>
        <v>-</v>
      </c>
      <c r="AX51" s="132">
        <v>1</v>
      </c>
      <c r="AY51" s="114" t="str">
        <f>_xlfn.LET(
    _xlpm.CostSel, AN51,
    _xlpm.SchedSel, AS51,
    _xlpm.ImpactOrder, {"Minimal (0%-5%)","Minor (5%-10%)","Moderate (10%-25%)","Significant (25%-40%)","Severe (&gt;40%)"},
    IF(_xlpm.CostSel="", IF(_xlpm.SchedSel="", "", _xlpm.SchedSel),
        IF(_xlpm.SchedSel="", _xlpm.CostSel,
            IF(MATCH(_xlpm.CostSel, _xlpm.ImpactOrder, 0) &gt; MATCH(_xlpm.SchedSel, _xlpm.ImpactOrder, 0), _xlpm.CostSel, _xlpm.SchedSel)
        )
    )
)</f>
        <v/>
      </c>
      <c r="AZ51" s="128">
        <v>0.1</v>
      </c>
      <c r="BA51" s="100"/>
      <c r="BB51" s="133"/>
      <c r="BC51" s="43"/>
    </row>
    <row r="52" spans="1:55" x14ac:dyDescent="0.35">
      <c r="A52" s="34"/>
      <c r="B52" s="35"/>
      <c r="C52" s="35"/>
      <c r="D52" s="35"/>
      <c r="E52" s="35"/>
      <c r="F52" s="35"/>
      <c r="G52" s="35"/>
      <c r="H52" s="35"/>
      <c r="I52" s="67"/>
      <c r="J52" s="68"/>
      <c r="K52" s="64" t="str">
        <f>Table3[[#This Row],[IF]]&amp;", "&amp;Table3[[#This Row],[THEN]]</f>
        <v xml:space="preserve">, </v>
      </c>
      <c r="L52" s="35"/>
      <c r="M52" s="35"/>
      <c r="N52" s="55"/>
      <c r="O52" s="55"/>
      <c r="P52" s="92"/>
      <c r="Q52" s="56"/>
      <c r="R52" s="52" t="str" cm="1">
        <f t="array" ref="R52">IF(Q52="", "",
    _xlfn.IFS(
        Q52="Not Likely (&lt;10%)", 0.05,
        Q52="Low Likelihood (10%-30%)", 0.2,
        Q52="Likely (30%-70%)", 0.5,
        Q52="Highly Likely (70%-90%)", 0.8,
        Q52="Near Certainty (&gt;90%)", 0.95
    )
)</f>
        <v/>
      </c>
      <c r="S52" s="32"/>
      <c r="T52" s="51" t="str" cm="1">
        <f t="array" ref="T52">IF(S52="", "",
    _xlfn.IFS(
        S52="Minimal (0%-5%)", 0.025,
        S52="Minor (5%-10%)", 0.075,
        S52="Moderate (10%-25%)", 0.175,
        S52="Significant (25%-40%)", 0.325,
        S52="Severe (&gt;40%)", 0.45
    )
)</f>
        <v/>
      </c>
      <c r="U52" s="62" t="str">
        <f t="shared" si="8"/>
        <v>-</v>
      </c>
      <c r="V52" s="62" t="str">
        <f>IF(T52="","-",T52*'Risk Register'!$C$3)</f>
        <v>-</v>
      </c>
      <c r="W52" s="62" t="str">
        <f t="shared" si="9"/>
        <v>-</v>
      </c>
      <c r="X52" s="42"/>
      <c r="Y52" s="57" t="str" cm="1">
        <f t="array" ref="Y52">IF(X52="", "",
    _xlfn.IFS(
        X52="Minimal (0%-5%)", 0.025,
        X52="Minor (5%-10%)", 0.075,
        X52="Moderate (10%-25%)", 0.175,
        X52="Significant (25%-40%)", 0.325,
        X52="Severe (&gt;40%)", 0.45
    )
)</f>
        <v/>
      </c>
      <c r="Z52" s="126" t="str">
        <f t="shared" si="10"/>
        <v>-</v>
      </c>
      <c r="AA52" s="127" t="str">
        <f>IF(Y52="", "-",Y52*'Risk Register'!$C$5)</f>
        <v>-</v>
      </c>
      <c r="AB52" s="127" t="str">
        <f t="shared" si="11"/>
        <v>-</v>
      </c>
      <c r="AC52" s="128"/>
      <c r="AD52" s="129" t="str">
        <f>_xlfn.LET(
    _xlpm.CostSel, S52,
    _xlpm.SchedSel, X52,
    _xlpm.ImpactOrder, {"Minimal (0%-5%)","Minor (5%-10%)","Moderate (10%-25%)","Significant (25%-40%)","Severe (&gt;40%)"},
    IF(_xlpm.CostSel="", IF(_xlpm.SchedSel="", "", _xlpm.SchedSel),
        IF(_xlpm.SchedSel="", _xlpm.CostSel,
            IF(MATCH(_xlpm.CostSel, _xlpm.ImpactOrder, 0) &gt; MATCH(_xlpm.SchedSel, _xlpm.ImpactOrder, 0), _xlpm.CostSel, _xlpm.SchedSel)
        )
    )
)</f>
        <v/>
      </c>
      <c r="AE52" s="44" t="str">
        <f>IF(Table3[[#This Row],[MOST Likely Sch Impact (Days)]]="-","-",INDEX(RiskScoreMatrix, MATCH(Q52, ProbabilityHeaders, 0), MATCH(AD52, ImpactHeaders, 0)))</f>
        <v>-</v>
      </c>
      <c r="AF52" s="94"/>
      <c r="AG52" s="69"/>
      <c r="AH52" s="70"/>
      <c r="AI52" s="54"/>
      <c r="AJ52" s="53"/>
      <c r="AK52" s="97"/>
      <c r="AL52" s="41"/>
      <c r="AM52" s="59" t="str" cm="1">
        <f t="array" ref="AM52">IF(AL52="", "",
    _xlfn.IFS(
        AL52="Not Likely (&lt;10%)", 0.05,
        AL52="Low Likelihood (10%-30%)", 0.2,
        AL52="Likely (30%-70%)", 0.5,
        AL52="Highly Likely (70%-90%)", 0.8,
        AL52="Near Certainty (&gt;90%)", 0.95
    )
)</f>
        <v/>
      </c>
      <c r="AN52" s="32"/>
      <c r="AO52" s="58" t="str" cm="1">
        <f t="array" ref="AO52">IF(AN52="", "",
    _xlfn.IFS(
        AN52="Minimal (0%-5%)", 0.025,
        AN52="Minor (5%-10%)", 0.075,
        AN52="Moderate (10%-25%)", 0.175,
        AN52="Significant (25%-40%)", 0.325,
        AN52="Severe (&gt;40%)", 0.45
    )
)</f>
        <v/>
      </c>
      <c r="AP52" s="130" t="str">
        <f t="shared" si="12"/>
        <v>-</v>
      </c>
      <c r="AQ52" s="130" t="str">
        <f>IF(AO52="","-",AO52*'Risk Register'!$C$3)</f>
        <v>-</v>
      </c>
      <c r="AR52" s="130" t="str">
        <f t="shared" si="13"/>
        <v>-</v>
      </c>
      <c r="AS52" s="42"/>
      <c r="AT52" s="57" t="str" cm="1">
        <f t="array" ref="AT52">IF(AS52="", "",
    _xlfn.IFS(
        AS52="Minimal (0%-5%)", 0.025,
        AS52="Minor (5%-10%)", 0.075,
        AS52="Moderate (10%-25%)", 0.175,
        AS52="Significant (25%-40%)", 0.325,
        AS52="Severe (&gt;40%)", 0.45
    )
)</f>
        <v/>
      </c>
      <c r="AU52" s="127" t="str">
        <f t="shared" si="14"/>
        <v>-</v>
      </c>
      <c r="AV52" s="131" t="str">
        <f>IF(AT52="","-",AT52*'Risk Register'!$C$5)</f>
        <v>-</v>
      </c>
      <c r="AW52" s="127" t="str">
        <f t="shared" si="15"/>
        <v>-</v>
      </c>
      <c r="AX52" s="132"/>
      <c r="AY52" s="114" t="str">
        <f>_xlfn.LET(
    _xlpm.CostSel, AN52,
    _xlpm.SchedSel, AS52,
    _xlpm.ImpactOrder, {"Minimal (0%-5%)","Minor (5%-10%)","Moderate (10%-25%)","Significant (25%-40%)","Severe (&gt;40%)"},
    IF(_xlpm.CostSel="", IF(_xlpm.SchedSel="", "", _xlpm.SchedSel),
        IF(_xlpm.SchedSel="", _xlpm.CostSel,
            IF(MATCH(_xlpm.CostSel, _xlpm.ImpactOrder, 0) &gt; MATCH(_xlpm.SchedSel, _xlpm.ImpactOrder, 0), _xlpm.CostSel, _xlpm.SchedSel)
        )
    )
)</f>
        <v/>
      </c>
      <c r="AZ52" s="128" t="str">
        <f t="shared" ref="AZ52:AZ71" si="16">IF(AV52="-","-",INDEX(RiskScoreMatrix, MATCH(AL52, ProbabilityHeaders, 0), MATCH(AY52, ImpactHeaders, 0)))</f>
        <v>-</v>
      </c>
      <c r="BA52" s="100"/>
      <c r="BB52" s="133"/>
      <c r="BC52" s="43"/>
    </row>
    <row r="53" spans="1:55" x14ac:dyDescent="0.35">
      <c r="A53" s="34"/>
      <c r="B53" s="35"/>
      <c r="C53" s="35"/>
      <c r="D53" s="35"/>
      <c r="E53" s="35"/>
      <c r="F53" s="35"/>
      <c r="G53" s="35"/>
      <c r="H53" s="35"/>
      <c r="I53" s="67"/>
      <c r="J53" s="68"/>
      <c r="K53" s="64" t="str">
        <f>Table3[[#This Row],[IF]]&amp;", "&amp;Table3[[#This Row],[THEN]]</f>
        <v xml:space="preserve">, </v>
      </c>
      <c r="L53" s="35"/>
      <c r="M53" s="35"/>
      <c r="N53" s="55"/>
      <c r="O53" s="55"/>
      <c r="P53" s="92"/>
      <c r="Q53" s="56"/>
      <c r="R53" s="52" t="str" cm="1">
        <f t="array" ref="R53">IF(Q53="", "",
    _xlfn.IFS(
        Q53="Not Likely (&lt;10%)", 0.05,
        Q53="Low Likelihood (10%-30%)", 0.2,
        Q53="Likely (30%-70%)", 0.5,
        Q53="Highly Likely (70%-90%)", 0.8,
        Q53="Near Certainty (&gt;90%)", 0.95
    )
)</f>
        <v/>
      </c>
      <c r="S53" s="32"/>
      <c r="T53" s="51" t="str" cm="1">
        <f t="array" ref="T53">IF(S53="", "",
    _xlfn.IFS(
        S53="Minimal (0%-5%)", 0.025,
        S53="Minor (5%-10%)", 0.075,
        S53="Moderate (10%-25%)", 0.175,
        S53="Significant (25%-40%)", 0.325,
        S53="Severe (&gt;40%)", 0.45
    )
)</f>
        <v/>
      </c>
      <c r="U53" s="62" t="str">
        <f t="shared" si="8"/>
        <v>-</v>
      </c>
      <c r="V53" s="62" t="str">
        <f>IF(T53="","-",T53*'Risk Register'!$C$3)</f>
        <v>-</v>
      </c>
      <c r="W53" s="62" t="str">
        <f t="shared" si="9"/>
        <v>-</v>
      </c>
      <c r="X53" s="42"/>
      <c r="Y53" s="57" t="str" cm="1">
        <f t="array" ref="Y53">IF(X53="", "",
    _xlfn.IFS(
        X53="Minimal (0%-5%)", 0.025,
        X53="Minor (5%-10%)", 0.075,
        X53="Moderate (10%-25%)", 0.175,
        X53="Significant (25%-40%)", 0.325,
        X53="Severe (&gt;40%)", 0.45
    )
)</f>
        <v/>
      </c>
      <c r="Z53" s="126" t="str">
        <f t="shared" si="10"/>
        <v>-</v>
      </c>
      <c r="AA53" s="127" t="str">
        <f>IF(Y53="", "-",Y53*'Risk Register'!$C$5)</f>
        <v>-</v>
      </c>
      <c r="AB53" s="127" t="str">
        <f t="shared" si="11"/>
        <v>-</v>
      </c>
      <c r="AC53" s="128"/>
      <c r="AD53" s="129" t="str">
        <f>_xlfn.LET(
    _xlpm.CostSel, S53,
    _xlpm.SchedSel, X53,
    _xlpm.ImpactOrder, {"Minimal (0%-5%)","Minor (5%-10%)","Moderate (10%-25%)","Significant (25%-40%)","Severe (&gt;40%)"},
    IF(_xlpm.CostSel="", IF(_xlpm.SchedSel="", "", _xlpm.SchedSel),
        IF(_xlpm.SchedSel="", _xlpm.CostSel,
            IF(MATCH(_xlpm.CostSel, _xlpm.ImpactOrder, 0) &gt; MATCH(_xlpm.SchedSel, _xlpm.ImpactOrder, 0), _xlpm.CostSel, _xlpm.SchedSel)
        )
    )
)</f>
        <v/>
      </c>
      <c r="AE53" s="44" t="str">
        <f>IF(Table3[[#This Row],[MOST Likely Sch Impact (Days)]]="-","-",INDEX(RiskScoreMatrix, MATCH(Q53, ProbabilityHeaders, 0), MATCH(AD53, ImpactHeaders, 0)))</f>
        <v>-</v>
      </c>
      <c r="AF53" s="94"/>
      <c r="AG53" s="69"/>
      <c r="AH53" s="70"/>
      <c r="AI53" s="54"/>
      <c r="AJ53" s="53"/>
      <c r="AK53" s="97"/>
      <c r="AL53" s="41"/>
      <c r="AM53" s="59" t="str" cm="1">
        <f t="array" ref="AM53">IF(AL53="", "",
    _xlfn.IFS(
        AL53="Not Likely (&lt;10%)", 0.05,
        AL53="Low Likelihood (10%-30%)", 0.2,
        AL53="Likely (30%-70%)", 0.5,
        AL53="Highly Likely (70%-90%)", 0.8,
        AL53="Near Certainty (&gt;90%)", 0.95
    )
)</f>
        <v/>
      </c>
      <c r="AN53" s="32"/>
      <c r="AO53" s="58" t="str" cm="1">
        <f t="array" ref="AO53">IF(AN53="", "",
    _xlfn.IFS(
        AN53="Minimal (0%-5%)", 0.025,
        AN53="Minor (5%-10%)", 0.075,
        AN53="Moderate (10%-25%)", 0.175,
        AN53="Significant (25%-40%)", 0.325,
        AN53="Severe (&gt;40%)", 0.45
    )
)</f>
        <v/>
      </c>
      <c r="AP53" s="130" t="str">
        <f t="shared" si="12"/>
        <v>-</v>
      </c>
      <c r="AQ53" s="130" t="str">
        <f>IF(AO53="","-",AO53*'Risk Register'!$C$3)</f>
        <v>-</v>
      </c>
      <c r="AR53" s="130" t="str">
        <f t="shared" si="13"/>
        <v>-</v>
      </c>
      <c r="AS53" s="42"/>
      <c r="AT53" s="57" t="str" cm="1">
        <f t="array" ref="AT53">IF(AS53="", "",
    _xlfn.IFS(
        AS53="Minimal (0%-5%)", 0.025,
        AS53="Minor (5%-10%)", 0.075,
        AS53="Moderate (10%-25%)", 0.175,
        AS53="Significant (25%-40%)", 0.325,
        AS53="Severe (&gt;40%)", 0.45
    )
)</f>
        <v/>
      </c>
      <c r="AU53" s="127" t="str">
        <f t="shared" si="14"/>
        <v>-</v>
      </c>
      <c r="AV53" s="131" t="str">
        <f>IF(AT53="","-",AT53*'Risk Register'!$C$5)</f>
        <v>-</v>
      </c>
      <c r="AW53" s="127" t="str">
        <f t="shared" si="15"/>
        <v>-</v>
      </c>
      <c r="AX53" s="132"/>
      <c r="AY53" s="114" t="str">
        <f>_xlfn.LET(
    _xlpm.CostSel, AN53,
    _xlpm.SchedSel, AS53,
    _xlpm.ImpactOrder, {"Minimal (0%-5%)","Minor (5%-10%)","Moderate (10%-25%)","Significant (25%-40%)","Severe (&gt;40%)"},
    IF(_xlpm.CostSel="", IF(_xlpm.SchedSel="", "", _xlpm.SchedSel),
        IF(_xlpm.SchedSel="", _xlpm.CostSel,
            IF(MATCH(_xlpm.CostSel, _xlpm.ImpactOrder, 0) &gt; MATCH(_xlpm.SchedSel, _xlpm.ImpactOrder, 0), _xlpm.CostSel, _xlpm.SchedSel)
        )
    )
)</f>
        <v/>
      </c>
      <c r="AZ53" s="128" t="str">
        <f t="shared" si="16"/>
        <v>-</v>
      </c>
      <c r="BA53" s="100"/>
      <c r="BB53" s="133"/>
      <c r="BC53" s="43"/>
    </row>
    <row r="54" spans="1:55" x14ac:dyDescent="0.35">
      <c r="A54" s="34"/>
      <c r="B54" s="35"/>
      <c r="C54" s="35"/>
      <c r="D54" s="35"/>
      <c r="E54" s="35"/>
      <c r="F54" s="35"/>
      <c r="G54" s="35"/>
      <c r="H54" s="35"/>
      <c r="I54" s="67"/>
      <c r="J54" s="68"/>
      <c r="K54" s="64" t="str">
        <f>Table3[[#This Row],[IF]]&amp;", "&amp;Table3[[#This Row],[THEN]]</f>
        <v xml:space="preserve">, </v>
      </c>
      <c r="L54" s="35"/>
      <c r="M54" s="35"/>
      <c r="N54" s="55"/>
      <c r="O54" s="55"/>
      <c r="P54" s="92"/>
      <c r="Q54" s="56"/>
      <c r="R54" s="52" t="str" cm="1">
        <f t="array" ref="R54">IF(Q54="", "",
    _xlfn.IFS(
        Q54="Not Likely (&lt;10%)", 0.05,
        Q54="Low Likelihood (10%-30%)", 0.2,
        Q54="Likely (30%-70%)", 0.5,
        Q54="Highly Likely (70%-90%)", 0.8,
        Q54="Near Certainty (&gt;90%)", 0.95
    )
)</f>
        <v/>
      </c>
      <c r="S54" s="32"/>
      <c r="T54" s="51" t="str" cm="1">
        <f t="array" ref="T54">IF(S54="", "",
    _xlfn.IFS(
        S54="Minimal (0%-5%)", 0.025,
        S54="Minor (5%-10%)", 0.075,
        S54="Moderate (10%-25%)", 0.175,
        S54="Significant (25%-40%)", 0.325,
        S54="Severe (&gt;40%)", 0.45
    )
)</f>
        <v/>
      </c>
      <c r="U54" s="62" t="str">
        <f t="shared" si="8"/>
        <v>-</v>
      </c>
      <c r="V54" s="62" t="str">
        <f>IF(T54="","-",T54*'Risk Register'!$C$3)</f>
        <v>-</v>
      </c>
      <c r="W54" s="62" t="str">
        <f t="shared" si="9"/>
        <v>-</v>
      </c>
      <c r="X54" s="42"/>
      <c r="Y54" s="57" t="str" cm="1">
        <f t="array" ref="Y54">IF(X54="", "",
    _xlfn.IFS(
        X54="Minimal (0%-5%)", 0.025,
        X54="Minor (5%-10%)", 0.075,
        X54="Moderate (10%-25%)", 0.175,
        X54="Significant (25%-40%)", 0.325,
        X54="Severe (&gt;40%)", 0.45
    )
)</f>
        <v/>
      </c>
      <c r="Z54" s="126" t="str">
        <f t="shared" si="10"/>
        <v>-</v>
      </c>
      <c r="AA54" s="127" t="str">
        <f>IF(Y54="", "-",Y54*'Risk Register'!$C$5)</f>
        <v>-</v>
      </c>
      <c r="AB54" s="127" t="str">
        <f t="shared" si="11"/>
        <v>-</v>
      </c>
      <c r="AC54" s="128"/>
      <c r="AD54" s="129" t="str">
        <f>_xlfn.LET(
    _xlpm.CostSel, S54,
    _xlpm.SchedSel, X54,
    _xlpm.ImpactOrder, {"Minimal (0%-5%)","Minor (5%-10%)","Moderate (10%-25%)","Significant (25%-40%)","Severe (&gt;40%)"},
    IF(_xlpm.CostSel="", IF(_xlpm.SchedSel="", "", _xlpm.SchedSel),
        IF(_xlpm.SchedSel="", _xlpm.CostSel,
            IF(MATCH(_xlpm.CostSel, _xlpm.ImpactOrder, 0) &gt; MATCH(_xlpm.SchedSel, _xlpm.ImpactOrder, 0), _xlpm.CostSel, _xlpm.SchedSel)
        )
    )
)</f>
        <v/>
      </c>
      <c r="AE54" s="44" t="str">
        <f>IF(Table3[[#This Row],[MOST Likely Sch Impact (Days)]]="-","-",INDEX(RiskScoreMatrix, MATCH(Q54, ProbabilityHeaders, 0), MATCH(AD54, ImpactHeaders, 0)))</f>
        <v>-</v>
      </c>
      <c r="AF54" s="94"/>
      <c r="AG54" s="69"/>
      <c r="AH54" s="70"/>
      <c r="AI54" s="54"/>
      <c r="AJ54" s="53"/>
      <c r="AK54" s="97"/>
      <c r="AL54" s="41"/>
      <c r="AM54" s="59" t="str" cm="1">
        <f t="array" ref="AM54">IF(AL54="", "",
    _xlfn.IFS(
        AL54="Not Likely (&lt;10%)", 0.05,
        AL54="Low Likelihood (10%-30%)", 0.2,
        AL54="Likely (30%-70%)", 0.5,
        AL54="Highly Likely (70%-90%)", 0.8,
        AL54="Near Certainty (&gt;90%)", 0.95
    )
)</f>
        <v/>
      </c>
      <c r="AN54" s="32"/>
      <c r="AO54" s="58" t="str" cm="1">
        <f t="array" ref="AO54">IF(AN54="", "",
    _xlfn.IFS(
        AN54="Minimal (0%-5%)", 0.025,
        AN54="Minor (5%-10%)", 0.075,
        AN54="Moderate (10%-25%)", 0.175,
        AN54="Significant (25%-40%)", 0.325,
        AN54="Severe (&gt;40%)", 0.45
    )
)</f>
        <v/>
      </c>
      <c r="AP54" s="130" t="str">
        <f t="shared" si="12"/>
        <v>-</v>
      </c>
      <c r="AQ54" s="130" t="str">
        <f>IF(AO54="","-",AO54*'Risk Register'!$C$3)</f>
        <v>-</v>
      </c>
      <c r="AR54" s="130" t="str">
        <f t="shared" si="13"/>
        <v>-</v>
      </c>
      <c r="AS54" s="42"/>
      <c r="AT54" s="57" t="str" cm="1">
        <f t="array" ref="AT54">IF(AS54="", "",
    _xlfn.IFS(
        AS54="Minimal (0%-5%)", 0.025,
        AS54="Minor (5%-10%)", 0.075,
        AS54="Moderate (10%-25%)", 0.175,
        AS54="Significant (25%-40%)", 0.325,
        AS54="Severe (&gt;40%)", 0.45
    )
)</f>
        <v/>
      </c>
      <c r="AU54" s="127" t="str">
        <f t="shared" si="14"/>
        <v>-</v>
      </c>
      <c r="AV54" s="131" t="str">
        <f>IF(AT54="","-",AT54*'Risk Register'!$C$5)</f>
        <v>-</v>
      </c>
      <c r="AW54" s="127" t="str">
        <f t="shared" si="15"/>
        <v>-</v>
      </c>
      <c r="AX54" s="132"/>
      <c r="AY54" s="114" t="str">
        <f>_xlfn.LET(
    _xlpm.CostSel, AN54,
    _xlpm.SchedSel, AS54,
    _xlpm.ImpactOrder, {"Minimal (0%-5%)","Minor (5%-10%)","Moderate (10%-25%)","Significant (25%-40%)","Severe (&gt;40%)"},
    IF(_xlpm.CostSel="", IF(_xlpm.SchedSel="", "", _xlpm.SchedSel),
        IF(_xlpm.SchedSel="", _xlpm.CostSel,
            IF(MATCH(_xlpm.CostSel, _xlpm.ImpactOrder, 0) &gt; MATCH(_xlpm.SchedSel, _xlpm.ImpactOrder, 0), _xlpm.CostSel, _xlpm.SchedSel)
        )
    )
)</f>
        <v/>
      </c>
      <c r="AZ54" s="128" t="str">
        <f t="shared" si="16"/>
        <v>-</v>
      </c>
      <c r="BA54" s="100"/>
      <c r="BB54" s="133"/>
      <c r="BC54" s="43"/>
    </row>
    <row r="55" spans="1:55" x14ac:dyDescent="0.35">
      <c r="A55" s="34"/>
      <c r="B55" s="35"/>
      <c r="C55" s="35"/>
      <c r="D55" s="35"/>
      <c r="E55" s="35"/>
      <c r="F55" s="35"/>
      <c r="G55" s="35"/>
      <c r="H55" s="35"/>
      <c r="I55" s="67"/>
      <c r="J55" s="68"/>
      <c r="K55" s="64" t="str">
        <f>Table3[[#This Row],[IF]]&amp;", "&amp;Table3[[#This Row],[THEN]]</f>
        <v xml:space="preserve">, </v>
      </c>
      <c r="L55" s="35"/>
      <c r="M55" s="35"/>
      <c r="N55" s="55"/>
      <c r="O55" s="55"/>
      <c r="P55" s="92"/>
      <c r="Q55" s="56"/>
      <c r="R55" s="52" t="str" cm="1">
        <f t="array" ref="R55">IF(Q55="", "",
    _xlfn.IFS(
        Q55="Not Likely (&lt;10%)", 0.05,
        Q55="Low Likelihood (10%-30%)", 0.2,
        Q55="Likely (30%-70%)", 0.5,
        Q55="Highly Likely (70%-90%)", 0.8,
        Q55="Near Certainty (&gt;90%)", 0.95
    )
)</f>
        <v/>
      </c>
      <c r="S55" s="32"/>
      <c r="T55" s="51" t="str" cm="1">
        <f t="array" ref="T55">IF(S55="", "",
    _xlfn.IFS(
        S55="Minimal (0%-5%)", 0.025,
        S55="Minor (5%-10%)", 0.075,
        S55="Moderate (10%-25%)", 0.175,
        S55="Significant (25%-40%)", 0.325,
        S55="Severe (&gt;40%)", 0.45
    )
)</f>
        <v/>
      </c>
      <c r="U55" s="62" t="str">
        <f t="shared" si="8"/>
        <v>-</v>
      </c>
      <c r="V55" s="62" t="str">
        <f>IF(T55="","-",T55*'Risk Register'!$C$3)</f>
        <v>-</v>
      </c>
      <c r="W55" s="62" t="str">
        <f t="shared" si="9"/>
        <v>-</v>
      </c>
      <c r="X55" s="42"/>
      <c r="Y55" s="57" t="str" cm="1">
        <f t="array" ref="Y55">IF(X55="", "",
    _xlfn.IFS(
        X55="Minimal (0%-5%)", 0.025,
        X55="Minor (5%-10%)", 0.075,
        X55="Moderate (10%-25%)", 0.175,
        X55="Significant (25%-40%)", 0.325,
        X55="Severe (&gt;40%)", 0.45
    )
)</f>
        <v/>
      </c>
      <c r="Z55" s="126" t="str">
        <f t="shared" si="10"/>
        <v>-</v>
      </c>
      <c r="AA55" s="127" t="str">
        <f>IF(Y55="", "-",Y55*'Risk Register'!$C$5)</f>
        <v>-</v>
      </c>
      <c r="AB55" s="127" t="str">
        <f t="shared" si="11"/>
        <v>-</v>
      </c>
      <c r="AC55" s="128"/>
      <c r="AD55" s="129" t="str">
        <f>_xlfn.LET(
    _xlpm.CostSel, S55,
    _xlpm.SchedSel, X55,
    _xlpm.ImpactOrder, {"Minimal (0%-5%)","Minor (5%-10%)","Moderate (10%-25%)","Significant (25%-40%)","Severe (&gt;40%)"},
    IF(_xlpm.CostSel="", IF(_xlpm.SchedSel="", "", _xlpm.SchedSel),
        IF(_xlpm.SchedSel="", _xlpm.CostSel,
            IF(MATCH(_xlpm.CostSel, _xlpm.ImpactOrder, 0) &gt; MATCH(_xlpm.SchedSel, _xlpm.ImpactOrder, 0), _xlpm.CostSel, _xlpm.SchedSel)
        )
    )
)</f>
        <v/>
      </c>
      <c r="AE55" s="44" t="str">
        <f>IF(Table3[[#This Row],[MOST Likely Sch Impact (Days)]]="-","-",INDEX(RiskScoreMatrix, MATCH(Q55, ProbabilityHeaders, 0), MATCH(AD55, ImpactHeaders, 0)))</f>
        <v>-</v>
      </c>
      <c r="AF55" s="94"/>
      <c r="AG55" s="69"/>
      <c r="AH55" s="70"/>
      <c r="AI55" s="54"/>
      <c r="AJ55" s="53"/>
      <c r="AK55" s="97"/>
      <c r="AL55" s="41"/>
      <c r="AM55" s="59" t="str" cm="1">
        <f t="array" ref="AM55">IF(AL55="", "",
    _xlfn.IFS(
        AL55="Not Likely (&lt;10%)", 0.05,
        AL55="Low Likelihood (10%-30%)", 0.2,
        AL55="Likely (30%-70%)", 0.5,
        AL55="Highly Likely (70%-90%)", 0.8,
        AL55="Near Certainty (&gt;90%)", 0.95
    )
)</f>
        <v/>
      </c>
      <c r="AN55" s="32"/>
      <c r="AO55" s="58" t="str" cm="1">
        <f t="array" ref="AO55">IF(AN55="", "",
    _xlfn.IFS(
        AN55="Minimal (0%-5%)", 0.025,
        AN55="Minor (5%-10%)", 0.075,
        AN55="Moderate (10%-25%)", 0.175,
        AN55="Significant (25%-40%)", 0.325,
        AN55="Severe (&gt;40%)", 0.45
    )
)</f>
        <v/>
      </c>
      <c r="AP55" s="130" t="str">
        <f t="shared" si="12"/>
        <v>-</v>
      </c>
      <c r="AQ55" s="130" t="str">
        <f>IF(AO55="","-",AO55*'Risk Register'!$C$3)</f>
        <v>-</v>
      </c>
      <c r="AR55" s="130" t="str">
        <f t="shared" si="13"/>
        <v>-</v>
      </c>
      <c r="AS55" s="42"/>
      <c r="AT55" s="57" t="str" cm="1">
        <f t="array" ref="AT55">IF(AS55="", "",
    _xlfn.IFS(
        AS55="Minimal (0%-5%)", 0.025,
        AS55="Minor (5%-10%)", 0.075,
        AS55="Moderate (10%-25%)", 0.175,
        AS55="Significant (25%-40%)", 0.325,
        AS55="Severe (&gt;40%)", 0.45
    )
)</f>
        <v/>
      </c>
      <c r="AU55" s="127" t="str">
        <f t="shared" si="14"/>
        <v>-</v>
      </c>
      <c r="AV55" s="131" t="str">
        <f>IF(AT55="","-",AT55*'Risk Register'!$C$5)</f>
        <v>-</v>
      </c>
      <c r="AW55" s="127" t="str">
        <f t="shared" si="15"/>
        <v>-</v>
      </c>
      <c r="AX55" s="132"/>
      <c r="AY55" s="114" t="str">
        <f>_xlfn.LET(
    _xlpm.CostSel, AN55,
    _xlpm.SchedSel, AS55,
    _xlpm.ImpactOrder, {"Minimal (0%-5%)","Minor (5%-10%)","Moderate (10%-25%)","Significant (25%-40%)","Severe (&gt;40%)"},
    IF(_xlpm.CostSel="", IF(_xlpm.SchedSel="", "", _xlpm.SchedSel),
        IF(_xlpm.SchedSel="", _xlpm.CostSel,
            IF(MATCH(_xlpm.CostSel, _xlpm.ImpactOrder, 0) &gt; MATCH(_xlpm.SchedSel, _xlpm.ImpactOrder, 0), _xlpm.CostSel, _xlpm.SchedSel)
        )
    )
)</f>
        <v/>
      </c>
      <c r="AZ55" s="128" t="str">
        <f t="shared" si="16"/>
        <v>-</v>
      </c>
      <c r="BA55" s="100"/>
      <c r="BB55" s="133"/>
      <c r="BC55" s="43"/>
    </row>
    <row r="56" spans="1:55" x14ac:dyDescent="0.35">
      <c r="A56" s="34"/>
      <c r="B56" s="35"/>
      <c r="C56" s="35"/>
      <c r="D56" s="35"/>
      <c r="E56" s="35"/>
      <c r="F56" s="35"/>
      <c r="G56" s="35"/>
      <c r="H56" s="35"/>
      <c r="I56" s="67"/>
      <c r="J56" s="68"/>
      <c r="K56" s="64" t="str">
        <f>Table3[[#This Row],[IF]]&amp;", "&amp;Table3[[#This Row],[THEN]]</f>
        <v xml:space="preserve">, </v>
      </c>
      <c r="L56" s="35"/>
      <c r="M56" s="35"/>
      <c r="N56" s="55"/>
      <c r="O56" s="55"/>
      <c r="P56" s="92"/>
      <c r="Q56" s="56"/>
      <c r="R56" s="52" t="str" cm="1">
        <f t="array" ref="R56">IF(Q56="", "",
    _xlfn.IFS(
        Q56="Not Likely (&lt;10%)", 0.05,
        Q56="Low Likelihood (10%-30%)", 0.2,
        Q56="Likely (30%-70%)", 0.5,
        Q56="Highly Likely (70%-90%)", 0.8,
        Q56="Near Certainty (&gt;90%)", 0.95
    )
)</f>
        <v/>
      </c>
      <c r="S56" s="32"/>
      <c r="T56" s="51" t="str" cm="1">
        <f t="array" ref="T56">IF(S56="", "",
    _xlfn.IFS(
        S56="Minimal (0%-5%)", 0.025,
        S56="Minor (5%-10%)", 0.075,
        S56="Moderate (10%-25%)", 0.175,
        S56="Significant (25%-40%)", 0.325,
        S56="Severe (&gt;40%)", 0.45
    )
)</f>
        <v/>
      </c>
      <c r="U56" s="62" t="str">
        <f t="shared" si="8"/>
        <v>-</v>
      </c>
      <c r="V56" s="62" t="str">
        <f>IF(T56="","-",T56*'Risk Register'!$C$3)</f>
        <v>-</v>
      </c>
      <c r="W56" s="62" t="str">
        <f t="shared" si="9"/>
        <v>-</v>
      </c>
      <c r="X56" s="42"/>
      <c r="Y56" s="57" t="str" cm="1">
        <f t="array" ref="Y56">IF(X56="", "",
    _xlfn.IFS(
        X56="Minimal (0%-5%)", 0.025,
        X56="Minor (5%-10%)", 0.075,
        X56="Moderate (10%-25%)", 0.175,
        X56="Significant (25%-40%)", 0.325,
        X56="Severe (&gt;40%)", 0.45
    )
)</f>
        <v/>
      </c>
      <c r="Z56" s="126" t="str">
        <f t="shared" si="10"/>
        <v>-</v>
      </c>
      <c r="AA56" s="127" t="str">
        <f>IF(Y56="", "-",Y56*'Risk Register'!$C$5)</f>
        <v>-</v>
      </c>
      <c r="AB56" s="127" t="str">
        <f t="shared" si="11"/>
        <v>-</v>
      </c>
      <c r="AC56" s="128"/>
      <c r="AD56" s="129" t="str">
        <f>_xlfn.LET(
    _xlpm.CostSel, S56,
    _xlpm.SchedSel, X56,
    _xlpm.ImpactOrder, {"Minimal (0%-5%)","Minor (5%-10%)","Moderate (10%-25%)","Significant (25%-40%)","Severe (&gt;40%)"},
    IF(_xlpm.CostSel="", IF(_xlpm.SchedSel="", "", _xlpm.SchedSel),
        IF(_xlpm.SchedSel="", _xlpm.CostSel,
            IF(MATCH(_xlpm.CostSel, _xlpm.ImpactOrder, 0) &gt; MATCH(_xlpm.SchedSel, _xlpm.ImpactOrder, 0), _xlpm.CostSel, _xlpm.SchedSel)
        )
    )
)</f>
        <v/>
      </c>
      <c r="AE56" s="44" t="str">
        <f>IF(Table3[[#This Row],[MOST Likely Sch Impact (Days)]]="-","-",INDEX(RiskScoreMatrix, MATCH(Q56, ProbabilityHeaders, 0), MATCH(AD56, ImpactHeaders, 0)))</f>
        <v>-</v>
      </c>
      <c r="AF56" s="94"/>
      <c r="AG56" s="69"/>
      <c r="AH56" s="70"/>
      <c r="AI56" s="54"/>
      <c r="AJ56" s="53"/>
      <c r="AK56" s="97"/>
      <c r="AL56" s="41"/>
      <c r="AM56" s="59" t="str" cm="1">
        <f t="array" ref="AM56">IF(AL56="", "",
    _xlfn.IFS(
        AL56="Not Likely (&lt;10%)", 0.05,
        AL56="Low Likelihood (10%-30%)", 0.2,
        AL56="Likely (30%-70%)", 0.5,
        AL56="Highly Likely (70%-90%)", 0.8,
        AL56="Near Certainty (&gt;90%)", 0.95
    )
)</f>
        <v/>
      </c>
      <c r="AN56" s="32"/>
      <c r="AO56" s="58" t="str" cm="1">
        <f t="array" ref="AO56">IF(AN56="", "",
    _xlfn.IFS(
        AN56="Minimal (0%-5%)", 0.025,
        AN56="Minor (5%-10%)", 0.075,
        AN56="Moderate (10%-25%)", 0.175,
        AN56="Significant (25%-40%)", 0.325,
        AN56="Severe (&gt;40%)", 0.45
    )
)</f>
        <v/>
      </c>
      <c r="AP56" s="130" t="str">
        <f t="shared" si="12"/>
        <v>-</v>
      </c>
      <c r="AQ56" s="130" t="str">
        <f>IF(AO56="","-",AO56*'Risk Register'!$C$3)</f>
        <v>-</v>
      </c>
      <c r="AR56" s="130" t="str">
        <f t="shared" si="13"/>
        <v>-</v>
      </c>
      <c r="AS56" s="42"/>
      <c r="AT56" s="57" t="str" cm="1">
        <f t="array" ref="AT56">IF(AS56="", "",
    _xlfn.IFS(
        AS56="Minimal (0%-5%)", 0.025,
        AS56="Minor (5%-10%)", 0.075,
        AS56="Moderate (10%-25%)", 0.175,
        AS56="Significant (25%-40%)", 0.325,
        AS56="Severe (&gt;40%)", 0.45
    )
)</f>
        <v/>
      </c>
      <c r="AU56" s="127" t="str">
        <f t="shared" si="14"/>
        <v>-</v>
      </c>
      <c r="AV56" s="131" t="str">
        <f>IF(AT56="","-",AT56*'Risk Register'!$C$5)</f>
        <v>-</v>
      </c>
      <c r="AW56" s="127" t="str">
        <f t="shared" si="15"/>
        <v>-</v>
      </c>
      <c r="AX56" s="132"/>
      <c r="AY56" s="114" t="str">
        <f>_xlfn.LET(
    _xlpm.CostSel, AN56,
    _xlpm.SchedSel, AS56,
    _xlpm.ImpactOrder, {"Minimal (0%-5%)","Minor (5%-10%)","Moderate (10%-25%)","Significant (25%-40%)","Severe (&gt;40%)"},
    IF(_xlpm.CostSel="", IF(_xlpm.SchedSel="", "", _xlpm.SchedSel),
        IF(_xlpm.SchedSel="", _xlpm.CostSel,
            IF(MATCH(_xlpm.CostSel, _xlpm.ImpactOrder, 0) &gt; MATCH(_xlpm.SchedSel, _xlpm.ImpactOrder, 0), _xlpm.CostSel, _xlpm.SchedSel)
        )
    )
)</f>
        <v/>
      </c>
      <c r="AZ56" s="128" t="str">
        <f t="shared" si="16"/>
        <v>-</v>
      </c>
      <c r="BA56" s="100"/>
      <c r="BB56" s="133"/>
      <c r="BC56" s="43"/>
    </row>
    <row r="57" spans="1:55" x14ac:dyDescent="0.35">
      <c r="A57" s="34"/>
      <c r="B57" s="35"/>
      <c r="C57" s="35"/>
      <c r="D57" s="35"/>
      <c r="E57" s="35"/>
      <c r="F57" s="35"/>
      <c r="G57" s="35"/>
      <c r="H57" s="35"/>
      <c r="I57" s="67"/>
      <c r="J57" s="68"/>
      <c r="K57" s="64" t="str">
        <f>Table3[[#This Row],[IF]]&amp;", "&amp;Table3[[#This Row],[THEN]]</f>
        <v xml:space="preserve">, </v>
      </c>
      <c r="L57" s="35"/>
      <c r="M57" s="35"/>
      <c r="N57" s="55"/>
      <c r="O57" s="55"/>
      <c r="P57" s="92"/>
      <c r="Q57" s="56"/>
      <c r="R57" s="52" t="str" cm="1">
        <f t="array" ref="R57">IF(Q57="", "",
    _xlfn.IFS(
        Q57="Not Likely (&lt;10%)", 0.05,
        Q57="Low Likelihood (10%-30%)", 0.2,
        Q57="Likely (30%-70%)", 0.5,
        Q57="Highly Likely (70%-90%)", 0.8,
        Q57="Near Certainty (&gt;90%)", 0.95
    )
)</f>
        <v/>
      </c>
      <c r="S57" s="32"/>
      <c r="T57" s="51" t="str" cm="1">
        <f t="array" ref="T57">IF(S57="", "",
    _xlfn.IFS(
        S57="Minimal (0%-5%)", 0.025,
        S57="Minor (5%-10%)", 0.075,
        S57="Moderate (10%-25%)", 0.175,
        S57="Significant (25%-40%)", 0.325,
        S57="Severe (&gt;40%)", 0.45
    )
)</f>
        <v/>
      </c>
      <c r="U57" s="62" t="str">
        <f t="shared" si="8"/>
        <v>-</v>
      </c>
      <c r="V57" s="62" t="str">
        <f>IF(T57="","-",T57*'Risk Register'!$C$3)</f>
        <v>-</v>
      </c>
      <c r="W57" s="62" t="str">
        <f t="shared" si="9"/>
        <v>-</v>
      </c>
      <c r="X57" s="42"/>
      <c r="Y57" s="57" t="str" cm="1">
        <f t="array" ref="Y57">IF(X57="", "",
    _xlfn.IFS(
        X57="Minimal (0%-5%)", 0.025,
        X57="Minor (5%-10%)", 0.075,
        X57="Moderate (10%-25%)", 0.175,
        X57="Significant (25%-40%)", 0.325,
        X57="Severe (&gt;40%)", 0.45
    )
)</f>
        <v/>
      </c>
      <c r="Z57" s="126" t="str">
        <f t="shared" si="10"/>
        <v>-</v>
      </c>
      <c r="AA57" s="127" t="str">
        <f>IF(Y57="", "-",Y57*'Risk Register'!$C$5)</f>
        <v>-</v>
      </c>
      <c r="AB57" s="127" t="str">
        <f t="shared" si="11"/>
        <v>-</v>
      </c>
      <c r="AC57" s="128"/>
      <c r="AD57" s="129" t="str">
        <f>_xlfn.LET(
    _xlpm.CostSel, S57,
    _xlpm.SchedSel, X57,
    _xlpm.ImpactOrder, {"Minimal (0%-5%)","Minor (5%-10%)","Moderate (10%-25%)","Significant (25%-40%)","Severe (&gt;40%)"},
    IF(_xlpm.CostSel="", IF(_xlpm.SchedSel="", "", _xlpm.SchedSel),
        IF(_xlpm.SchedSel="", _xlpm.CostSel,
            IF(MATCH(_xlpm.CostSel, _xlpm.ImpactOrder, 0) &gt; MATCH(_xlpm.SchedSel, _xlpm.ImpactOrder, 0), _xlpm.CostSel, _xlpm.SchedSel)
        )
    )
)</f>
        <v/>
      </c>
      <c r="AE57" s="44" t="str">
        <f>IF(Table3[[#This Row],[MOST Likely Sch Impact (Days)]]="-","-",INDEX(RiskScoreMatrix, MATCH(Q57, ProbabilityHeaders, 0), MATCH(AD57, ImpactHeaders, 0)))</f>
        <v>-</v>
      </c>
      <c r="AF57" s="94"/>
      <c r="AG57" s="69"/>
      <c r="AH57" s="70"/>
      <c r="AI57" s="54"/>
      <c r="AJ57" s="53"/>
      <c r="AK57" s="97"/>
      <c r="AL57" s="41"/>
      <c r="AM57" s="59" t="str" cm="1">
        <f t="array" ref="AM57">IF(AL57="", "",
    _xlfn.IFS(
        AL57="Not Likely (&lt;10%)", 0.05,
        AL57="Low Likelihood (10%-30%)", 0.2,
        AL57="Likely (30%-70%)", 0.5,
        AL57="Highly Likely (70%-90%)", 0.8,
        AL57="Near Certainty (&gt;90%)", 0.95
    )
)</f>
        <v/>
      </c>
      <c r="AN57" s="32"/>
      <c r="AO57" s="58" t="str" cm="1">
        <f t="array" ref="AO57">IF(AN57="", "",
    _xlfn.IFS(
        AN57="Minimal (0%-5%)", 0.025,
        AN57="Minor (5%-10%)", 0.075,
        AN57="Moderate (10%-25%)", 0.175,
        AN57="Significant (25%-40%)", 0.325,
        AN57="Severe (&gt;40%)", 0.45
    )
)</f>
        <v/>
      </c>
      <c r="AP57" s="130" t="str">
        <f t="shared" si="12"/>
        <v>-</v>
      </c>
      <c r="AQ57" s="130" t="str">
        <f>IF(AO57="","-",AO57*'Risk Register'!$C$3)</f>
        <v>-</v>
      </c>
      <c r="AR57" s="130" t="str">
        <f t="shared" si="13"/>
        <v>-</v>
      </c>
      <c r="AS57" s="42"/>
      <c r="AT57" s="57" t="str" cm="1">
        <f t="array" ref="AT57">IF(AS57="", "",
    _xlfn.IFS(
        AS57="Minimal (0%-5%)", 0.025,
        AS57="Minor (5%-10%)", 0.075,
        AS57="Moderate (10%-25%)", 0.175,
        AS57="Significant (25%-40%)", 0.325,
        AS57="Severe (&gt;40%)", 0.45
    )
)</f>
        <v/>
      </c>
      <c r="AU57" s="127" t="str">
        <f t="shared" si="14"/>
        <v>-</v>
      </c>
      <c r="AV57" s="131" t="str">
        <f>IF(AT57="","-",AT57*'Risk Register'!$C$5)</f>
        <v>-</v>
      </c>
      <c r="AW57" s="127" t="str">
        <f t="shared" si="15"/>
        <v>-</v>
      </c>
      <c r="AX57" s="132"/>
      <c r="AY57" s="114" t="str">
        <f>_xlfn.LET(
    _xlpm.CostSel, AN57,
    _xlpm.SchedSel, AS57,
    _xlpm.ImpactOrder, {"Minimal (0%-5%)","Minor (5%-10%)","Moderate (10%-25%)","Significant (25%-40%)","Severe (&gt;40%)"},
    IF(_xlpm.CostSel="", IF(_xlpm.SchedSel="", "", _xlpm.SchedSel),
        IF(_xlpm.SchedSel="", _xlpm.CostSel,
            IF(MATCH(_xlpm.CostSel, _xlpm.ImpactOrder, 0) &gt; MATCH(_xlpm.SchedSel, _xlpm.ImpactOrder, 0), _xlpm.CostSel, _xlpm.SchedSel)
        )
    )
)</f>
        <v/>
      </c>
      <c r="AZ57" s="128" t="str">
        <f t="shared" si="16"/>
        <v>-</v>
      </c>
      <c r="BA57" s="100"/>
      <c r="BB57" s="133"/>
      <c r="BC57" s="43"/>
    </row>
    <row r="58" spans="1:55" x14ac:dyDescent="0.35">
      <c r="A58" s="34"/>
      <c r="B58" s="35"/>
      <c r="C58" s="35"/>
      <c r="D58" s="35"/>
      <c r="E58" s="35"/>
      <c r="F58" s="35"/>
      <c r="G58" s="35"/>
      <c r="H58" s="35"/>
      <c r="I58" s="67"/>
      <c r="J58" s="68"/>
      <c r="K58" s="64" t="str">
        <f>Table3[[#This Row],[IF]]&amp;", "&amp;Table3[[#This Row],[THEN]]</f>
        <v xml:space="preserve">, </v>
      </c>
      <c r="L58" s="35"/>
      <c r="M58" s="35"/>
      <c r="N58" s="55"/>
      <c r="O58" s="55"/>
      <c r="P58" s="92"/>
      <c r="Q58" s="56"/>
      <c r="R58" s="52" t="str" cm="1">
        <f t="array" ref="R58">IF(Q58="", "",
    _xlfn.IFS(
        Q58="Not Likely (&lt;10%)", 0.05,
        Q58="Low Likelihood (10%-30%)", 0.2,
        Q58="Likely (30%-70%)", 0.5,
        Q58="Highly Likely (70%-90%)", 0.8,
        Q58="Near Certainty (&gt;90%)", 0.95
    )
)</f>
        <v/>
      </c>
      <c r="S58" s="32"/>
      <c r="T58" s="51" t="str" cm="1">
        <f t="array" ref="T58">IF(S58="", "",
    _xlfn.IFS(
        S58="Minimal (0%-5%)", 0.025,
        S58="Minor (5%-10%)", 0.075,
        S58="Moderate (10%-25%)", 0.175,
        S58="Significant (25%-40%)", 0.325,
        S58="Severe (&gt;40%)", 0.45
    )
)</f>
        <v/>
      </c>
      <c r="U58" s="62" t="str">
        <f t="shared" si="8"/>
        <v>-</v>
      </c>
      <c r="V58" s="62" t="str">
        <f>IF(T58="","-",T58*'Risk Register'!$C$3)</f>
        <v>-</v>
      </c>
      <c r="W58" s="62" t="str">
        <f t="shared" si="9"/>
        <v>-</v>
      </c>
      <c r="X58" s="42"/>
      <c r="Y58" s="57" t="str" cm="1">
        <f t="array" ref="Y58">IF(X58="", "",
    _xlfn.IFS(
        X58="Minimal (0%-5%)", 0.025,
        X58="Minor (5%-10%)", 0.075,
        X58="Moderate (10%-25%)", 0.175,
        X58="Significant (25%-40%)", 0.325,
        X58="Severe (&gt;40%)", 0.45
    )
)</f>
        <v/>
      </c>
      <c r="Z58" s="126" t="str">
        <f t="shared" si="10"/>
        <v>-</v>
      </c>
      <c r="AA58" s="127" t="str">
        <f>IF(Y58="", "-",Y58*'Risk Register'!$C$5)</f>
        <v>-</v>
      </c>
      <c r="AB58" s="127" t="str">
        <f t="shared" si="11"/>
        <v>-</v>
      </c>
      <c r="AC58" s="128"/>
      <c r="AD58" s="129" t="str">
        <f>_xlfn.LET(
    _xlpm.CostSel, S58,
    _xlpm.SchedSel, X58,
    _xlpm.ImpactOrder, {"Minimal (0%-5%)","Minor (5%-10%)","Moderate (10%-25%)","Significant (25%-40%)","Severe (&gt;40%)"},
    IF(_xlpm.CostSel="", IF(_xlpm.SchedSel="", "", _xlpm.SchedSel),
        IF(_xlpm.SchedSel="", _xlpm.CostSel,
            IF(MATCH(_xlpm.CostSel, _xlpm.ImpactOrder, 0) &gt; MATCH(_xlpm.SchedSel, _xlpm.ImpactOrder, 0), _xlpm.CostSel, _xlpm.SchedSel)
        )
    )
)</f>
        <v/>
      </c>
      <c r="AE58" s="44" t="str">
        <f>IF(Table3[[#This Row],[MOST Likely Sch Impact (Days)]]="-","-",INDEX(RiskScoreMatrix, MATCH(Q58, ProbabilityHeaders, 0), MATCH(AD58, ImpactHeaders, 0)))</f>
        <v>-</v>
      </c>
      <c r="AF58" s="94"/>
      <c r="AG58" s="69"/>
      <c r="AH58" s="70"/>
      <c r="AI58" s="54"/>
      <c r="AJ58" s="53"/>
      <c r="AK58" s="97"/>
      <c r="AL58" s="41"/>
      <c r="AM58" s="59" t="str" cm="1">
        <f t="array" ref="AM58">IF(AL58="", "",
    _xlfn.IFS(
        AL58="Not Likely (&lt;10%)", 0.05,
        AL58="Low Likelihood (10%-30%)", 0.2,
        AL58="Likely (30%-70%)", 0.5,
        AL58="Highly Likely (70%-90%)", 0.8,
        AL58="Near Certainty (&gt;90%)", 0.95
    )
)</f>
        <v/>
      </c>
      <c r="AN58" s="32"/>
      <c r="AO58" s="58" t="str" cm="1">
        <f t="array" ref="AO58">IF(AN58="", "",
    _xlfn.IFS(
        AN58="Minimal (0%-5%)", 0.025,
        AN58="Minor (5%-10%)", 0.075,
        AN58="Moderate (10%-25%)", 0.175,
        AN58="Significant (25%-40%)", 0.325,
        AN58="Severe (&gt;40%)", 0.45
    )
)</f>
        <v/>
      </c>
      <c r="AP58" s="130" t="str">
        <f t="shared" si="12"/>
        <v>-</v>
      </c>
      <c r="AQ58" s="130" t="str">
        <f>IF(AO58="","-",AO58*'Risk Register'!$C$3)</f>
        <v>-</v>
      </c>
      <c r="AR58" s="130" t="str">
        <f t="shared" si="13"/>
        <v>-</v>
      </c>
      <c r="AS58" s="42"/>
      <c r="AT58" s="57" t="str" cm="1">
        <f t="array" ref="AT58">IF(AS58="", "",
    _xlfn.IFS(
        AS58="Minimal (0%-5%)", 0.025,
        AS58="Minor (5%-10%)", 0.075,
        AS58="Moderate (10%-25%)", 0.175,
        AS58="Significant (25%-40%)", 0.325,
        AS58="Severe (&gt;40%)", 0.45
    )
)</f>
        <v/>
      </c>
      <c r="AU58" s="127" t="str">
        <f t="shared" si="14"/>
        <v>-</v>
      </c>
      <c r="AV58" s="131" t="str">
        <f>IF(AT58="","-",AT58*'Risk Register'!$C$5)</f>
        <v>-</v>
      </c>
      <c r="AW58" s="127" t="str">
        <f t="shared" si="15"/>
        <v>-</v>
      </c>
      <c r="AX58" s="132"/>
      <c r="AY58" s="114" t="str">
        <f>_xlfn.LET(
    _xlpm.CostSel, AN58,
    _xlpm.SchedSel, AS58,
    _xlpm.ImpactOrder, {"Minimal (0%-5%)","Minor (5%-10%)","Moderate (10%-25%)","Significant (25%-40%)","Severe (&gt;40%)"},
    IF(_xlpm.CostSel="", IF(_xlpm.SchedSel="", "", _xlpm.SchedSel),
        IF(_xlpm.SchedSel="", _xlpm.CostSel,
            IF(MATCH(_xlpm.CostSel, _xlpm.ImpactOrder, 0) &gt; MATCH(_xlpm.SchedSel, _xlpm.ImpactOrder, 0), _xlpm.CostSel, _xlpm.SchedSel)
        )
    )
)</f>
        <v/>
      </c>
      <c r="AZ58" s="128" t="str">
        <f t="shared" si="16"/>
        <v>-</v>
      </c>
      <c r="BA58" s="100"/>
      <c r="BB58" s="133"/>
      <c r="BC58" s="43"/>
    </row>
    <row r="59" spans="1:55" x14ac:dyDescent="0.35">
      <c r="A59" s="34"/>
      <c r="B59" s="35"/>
      <c r="C59" s="35"/>
      <c r="D59" s="35"/>
      <c r="E59" s="35"/>
      <c r="F59" s="35"/>
      <c r="G59" s="35"/>
      <c r="H59" s="35"/>
      <c r="I59" s="67"/>
      <c r="J59" s="68"/>
      <c r="K59" s="64" t="str">
        <f>Table3[[#This Row],[IF]]&amp;", "&amp;Table3[[#This Row],[THEN]]</f>
        <v xml:space="preserve">, </v>
      </c>
      <c r="L59" s="35"/>
      <c r="M59" s="35"/>
      <c r="N59" s="55"/>
      <c r="O59" s="55"/>
      <c r="P59" s="92"/>
      <c r="Q59" s="56"/>
      <c r="R59" s="52" t="str" cm="1">
        <f t="array" ref="R59">IF(Q59="", "",
    _xlfn.IFS(
        Q59="Not Likely (&lt;10%)", 0.05,
        Q59="Low Likelihood (10%-30%)", 0.2,
        Q59="Likely (30%-70%)", 0.5,
        Q59="Highly Likely (70%-90%)", 0.8,
        Q59="Near Certainty (&gt;90%)", 0.95
    )
)</f>
        <v/>
      </c>
      <c r="S59" s="32"/>
      <c r="T59" s="51" t="str" cm="1">
        <f t="array" ref="T59">IF(S59="", "",
    _xlfn.IFS(
        S59="Minimal (0%-5%)", 0.025,
        S59="Minor (5%-10%)", 0.075,
        S59="Moderate (10%-25%)", 0.175,
        S59="Significant (25%-40%)", 0.325,
        S59="Severe (&gt;40%)", 0.45
    )
)</f>
        <v/>
      </c>
      <c r="U59" s="62" t="str">
        <f t="shared" si="8"/>
        <v>-</v>
      </c>
      <c r="V59" s="62" t="str">
        <f>IF(T59="","-",T59*'Risk Register'!$C$3)</f>
        <v>-</v>
      </c>
      <c r="W59" s="62" t="str">
        <f t="shared" si="9"/>
        <v>-</v>
      </c>
      <c r="X59" s="42"/>
      <c r="Y59" s="57" t="str" cm="1">
        <f t="array" ref="Y59">IF(X59="", "",
    _xlfn.IFS(
        X59="Minimal (0%-5%)", 0.025,
        X59="Minor (5%-10%)", 0.075,
        X59="Moderate (10%-25%)", 0.175,
        X59="Significant (25%-40%)", 0.325,
        X59="Severe (&gt;40%)", 0.45
    )
)</f>
        <v/>
      </c>
      <c r="Z59" s="126" t="str">
        <f t="shared" si="10"/>
        <v>-</v>
      </c>
      <c r="AA59" s="127" t="str">
        <f>IF(Y59="", "-",Y59*'Risk Register'!$C$5)</f>
        <v>-</v>
      </c>
      <c r="AB59" s="127" t="str">
        <f t="shared" si="11"/>
        <v>-</v>
      </c>
      <c r="AC59" s="128"/>
      <c r="AD59" s="129" t="str">
        <f>_xlfn.LET(
    _xlpm.CostSel, S59,
    _xlpm.SchedSel, X59,
    _xlpm.ImpactOrder, {"Minimal (0%-5%)","Minor (5%-10%)","Moderate (10%-25%)","Significant (25%-40%)","Severe (&gt;40%)"},
    IF(_xlpm.CostSel="", IF(_xlpm.SchedSel="", "", _xlpm.SchedSel),
        IF(_xlpm.SchedSel="", _xlpm.CostSel,
            IF(MATCH(_xlpm.CostSel, _xlpm.ImpactOrder, 0) &gt; MATCH(_xlpm.SchedSel, _xlpm.ImpactOrder, 0), _xlpm.CostSel, _xlpm.SchedSel)
        )
    )
)</f>
        <v/>
      </c>
      <c r="AE59" s="44" t="str">
        <f>IF(Table3[[#This Row],[MOST Likely Sch Impact (Days)]]="-","-",INDEX(RiskScoreMatrix, MATCH(Q59, ProbabilityHeaders, 0), MATCH(AD59, ImpactHeaders, 0)))</f>
        <v>-</v>
      </c>
      <c r="AF59" s="94"/>
      <c r="AG59" s="69"/>
      <c r="AH59" s="70"/>
      <c r="AI59" s="54"/>
      <c r="AJ59" s="53"/>
      <c r="AK59" s="97"/>
      <c r="AL59" s="41"/>
      <c r="AM59" s="59" t="str" cm="1">
        <f t="array" ref="AM59">IF(AL59="", "",
    _xlfn.IFS(
        AL59="Not Likely (&lt;10%)", 0.05,
        AL59="Low Likelihood (10%-30%)", 0.2,
        AL59="Likely (30%-70%)", 0.5,
        AL59="Highly Likely (70%-90%)", 0.8,
        AL59="Near Certainty (&gt;90%)", 0.95
    )
)</f>
        <v/>
      </c>
      <c r="AN59" s="32"/>
      <c r="AO59" s="58" t="str" cm="1">
        <f t="array" ref="AO59">IF(AN59="", "",
    _xlfn.IFS(
        AN59="Minimal (0%-5%)", 0.025,
        AN59="Minor (5%-10%)", 0.075,
        AN59="Moderate (10%-25%)", 0.175,
        AN59="Significant (25%-40%)", 0.325,
        AN59="Severe (&gt;40%)", 0.45
    )
)</f>
        <v/>
      </c>
      <c r="AP59" s="130" t="str">
        <f t="shared" si="12"/>
        <v>-</v>
      </c>
      <c r="AQ59" s="130" t="str">
        <f>IF(AO59="","-",AO59*'Risk Register'!$C$3)</f>
        <v>-</v>
      </c>
      <c r="AR59" s="130" t="str">
        <f t="shared" si="13"/>
        <v>-</v>
      </c>
      <c r="AS59" s="42"/>
      <c r="AT59" s="57" t="str" cm="1">
        <f t="array" ref="AT59">IF(AS59="", "",
    _xlfn.IFS(
        AS59="Minimal (0%-5%)", 0.025,
        AS59="Minor (5%-10%)", 0.075,
        AS59="Moderate (10%-25%)", 0.175,
        AS59="Significant (25%-40%)", 0.325,
        AS59="Severe (&gt;40%)", 0.45
    )
)</f>
        <v/>
      </c>
      <c r="AU59" s="127" t="str">
        <f t="shared" si="14"/>
        <v>-</v>
      </c>
      <c r="AV59" s="131" t="str">
        <f>IF(AT59="","-",AT59*'Risk Register'!$C$5)</f>
        <v>-</v>
      </c>
      <c r="AW59" s="127" t="str">
        <f t="shared" si="15"/>
        <v>-</v>
      </c>
      <c r="AX59" s="132"/>
      <c r="AY59" s="114" t="str">
        <f>_xlfn.LET(
    _xlpm.CostSel, AN59,
    _xlpm.SchedSel, AS59,
    _xlpm.ImpactOrder, {"Minimal (0%-5%)","Minor (5%-10%)","Moderate (10%-25%)","Significant (25%-40%)","Severe (&gt;40%)"},
    IF(_xlpm.CostSel="", IF(_xlpm.SchedSel="", "", _xlpm.SchedSel),
        IF(_xlpm.SchedSel="", _xlpm.CostSel,
            IF(MATCH(_xlpm.CostSel, _xlpm.ImpactOrder, 0) &gt; MATCH(_xlpm.SchedSel, _xlpm.ImpactOrder, 0), _xlpm.CostSel, _xlpm.SchedSel)
        )
    )
)</f>
        <v/>
      </c>
      <c r="AZ59" s="128" t="str">
        <f t="shared" si="16"/>
        <v>-</v>
      </c>
      <c r="BA59" s="100"/>
      <c r="BB59" s="133"/>
      <c r="BC59" s="43"/>
    </row>
    <row r="60" spans="1:55" x14ac:dyDescent="0.35">
      <c r="A60" s="34"/>
      <c r="B60" s="35"/>
      <c r="C60" s="35"/>
      <c r="D60" s="35"/>
      <c r="E60" s="35"/>
      <c r="F60" s="35"/>
      <c r="G60" s="35"/>
      <c r="H60" s="35"/>
      <c r="I60" s="67"/>
      <c r="J60" s="68"/>
      <c r="K60" s="64" t="str">
        <f>Table3[[#This Row],[IF]]&amp;", "&amp;Table3[[#This Row],[THEN]]</f>
        <v xml:space="preserve">, </v>
      </c>
      <c r="L60" s="35"/>
      <c r="M60" s="35"/>
      <c r="N60" s="55"/>
      <c r="O60" s="55"/>
      <c r="P60" s="92"/>
      <c r="Q60" s="56"/>
      <c r="R60" s="52" t="str" cm="1">
        <f t="array" ref="R60">IF(Q60="", "",
    _xlfn.IFS(
        Q60="Not Likely (&lt;10%)", 0.05,
        Q60="Low Likelihood (10%-30%)", 0.2,
        Q60="Likely (30%-70%)", 0.5,
        Q60="Highly Likely (70%-90%)", 0.8,
        Q60="Near Certainty (&gt;90%)", 0.95
    )
)</f>
        <v/>
      </c>
      <c r="S60" s="32"/>
      <c r="T60" s="51" t="str" cm="1">
        <f t="array" ref="T60">IF(S60="", "",
    _xlfn.IFS(
        S60="Minimal (0%-5%)", 0.025,
        S60="Minor (5%-10%)", 0.075,
        S60="Moderate (10%-25%)", 0.175,
        S60="Significant (25%-40%)", 0.325,
        S60="Severe (&gt;40%)", 0.45
    )
)</f>
        <v/>
      </c>
      <c r="U60" s="62" t="str">
        <f t="shared" si="8"/>
        <v>-</v>
      </c>
      <c r="V60" s="62" t="str">
        <f>IF(T60="","-",T60*'Risk Register'!$C$3)</f>
        <v>-</v>
      </c>
      <c r="W60" s="62" t="str">
        <f t="shared" si="9"/>
        <v>-</v>
      </c>
      <c r="X60" s="42"/>
      <c r="Y60" s="57" t="str" cm="1">
        <f t="array" ref="Y60">IF(X60="", "",
    _xlfn.IFS(
        X60="Minimal (0%-5%)", 0.025,
        X60="Minor (5%-10%)", 0.075,
        X60="Moderate (10%-25%)", 0.175,
        X60="Significant (25%-40%)", 0.325,
        X60="Severe (&gt;40%)", 0.45
    )
)</f>
        <v/>
      </c>
      <c r="Z60" s="126" t="str">
        <f t="shared" si="10"/>
        <v>-</v>
      </c>
      <c r="AA60" s="127" t="str">
        <f>IF(Y60="", "-",Y60*'Risk Register'!$C$5)</f>
        <v>-</v>
      </c>
      <c r="AB60" s="127" t="str">
        <f t="shared" si="11"/>
        <v>-</v>
      </c>
      <c r="AC60" s="128"/>
      <c r="AD60" s="129" t="str">
        <f>_xlfn.LET(
    _xlpm.CostSel, S60,
    _xlpm.SchedSel, X60,
    _xlpm.ImpactOrder, {"Minimal (0%-5%)","Minor (5%-10%)","Moderate (10%-25%)","Significant (25%-40%)","Severe (&gt;40%)"},
    IF(_xlpm.CostSel="", IF(_xlpm.SchedSel="", "", _xlpm.SchedSel),
        IF(_xlpm.SchedSel="", _xlpm.CostSel,
            IF(MATCH(_xlpm.CostSel, _xlpm.ImpactOrder, 0) &gt; MATCH(_xlpm.SchedSel, _xlpm.ImpactOrder, 0), _xlpm.CostSel, _xlpm.SchedSel)
        )
    )
)</f>
        <v/>
      </c>
      <c r="AE60" s="44" t="str">
        <f>IF(Table3[[#This Row],[MOST Likely Sch Impact (Days)]]="-","-",INDEX(RiskScoreMatrix, MATCH(Q60, ProbabilityHeaders, 0), MATCH(AD60, ImpactHeaders, 0)))</f>
        <v>-</v>
      </c>
      <c r="AF60" s="94"/>
      <c r="AG60" s="69"/>
      <c r="AH60" s="70"/>
      <c r="AI60" s="54"/>
      <c r="AJ60" s="53"/>
      <c r="AK60" s="97"/>
      <c r="AL60" s="41"/>
      <c r="AM60" s="59" t="str" cm="1">
        <f t="array" ref="AM60">IF(AL60="", "",
    _xlfn.IFS(
        AL60="Not Likely (&lt;10%)", 0.05,
        AL60="Low Likelihood (10%-30%)", 0.2,
        AL60="Likely (30%-70%)", 0.5,
        AL60="Highly Likely (70%-90%)", 0.8,
        AL60="Near Certainty (&gt;90%)", 0.95
    )
)</f>
        <v/>
      </c>
      <c r="AN60" s="32"/>
      <c r="AO60" s="58" t="str" cm="1">
        <f t="array" ref="AO60">IF(AN60="", "",
    _xlfn.IFS(
        AN60="Minimal (0%-5%)", 0.025,
        AN60="Minor (5%-10%)", 0.075,
        AN60="Moderate (10%-25%)", 0.175,
        AN60="Significant (25%-40%)", 0.325,
        AN60="Severe (&gt;40%)", 0.45
    )
)</f>
        <v/>
      </c>
      <c r="AP60" s="130" t="str">
        <f t="shared" si="12"/>
        <v>-</v>
      </c>
      <c r="AQ60" s="130" t="str">
        <f>IF(AO60="","-",AO60*'Risk Register'!$C$3)</f>
        <v>-</v>
      </c>
      <c r="AR60" s="130" t="str">
        <f t="shared" si="13"/>
        <v>-</v>
      </c>
      <c r="AS60" s="42"/>
      <c r="AT60" s="57" t="str" cm="1">
        <f t="array" ref="AT60">IF(AS60="", "",
    _xlfn.IFS(
        AS60="Minimal (0%-5%)", 0.025,
        AS60="Minor (5%-10%)", 0.075,
        AS60="Moderate (10%-25%)", 0.175,
        AS60="Significant (25%-40%)", 0.325,
        AS60="Severe (&gt;40%)", 0.45
    )
)</f>
        <v/>
      </c>
      <c r="AU60" s="127" t="str">
        <f t="shared" si="14"/>
        <v>-</v>
      </c>
      <c r="AV60" s="131" t="str">
        <f>IF(AT60="","-",AT60*'Risk Register'!$C$5)</f>
        <v>-</v>
      </c>
      <c r="AW60" s="127" t="str">
        <f t="shared" si="15"/>
        <v>-</v>
      </c>
      <c r="AX60" s="132"/>
      <c r="AY60" s="114" t="str">
        <f>_xlfn.LET(
    _xlpm.CostSel, AN60,
    _xlpm.SchedSel, AS60,
    _xlpm.ImpactOrder, {"Minimal (0%-5%)","Minor (5%-10%)","Moderate (10%-25%)","Significant (25%-40%)","Severe (&gt;40%)"},
    IF(_xlpm.CostSel="", IF(_xlpm.SchedSel="", "", _xlpm.SchedSel),
        IF(_xlpm.SchedSel="", _xlpm.CostSel,
            IF(MATCH(_xlpm.CostSel, _xlpm.ImpactOrder, 0) &gt; MATCH(_xlpm.SchedSel, _xlpm.ImpactOrder, 0), _xlpm.CostSel, _xlpm.SchedSel)
        )
    )
)</f>
        <v/>
      </c>
      <c r="AZ60" s="128" t="str">
        <f t="shared" si="16"/>
        <v>-</v>
      </c>
      <c r="BA60" s="100"/>
      <c r="BB60" s="133"/>
      <c r="BC60" s="43"/>
    </row>
    <row r="61" spans="1:55" x14ac:dyDescent="0.35">
      <c r="A61" s="34"/>
      <c r="B61" s="35"/>
      <c r="C61" s="35"/>
      <c r="D61" s="35"/>
      <c r="E61" s="35"/>
      <c r="F61" s="35"/>
      <c r="G61" s="35"/>
      <c r="H61" s="35"/>
      <c r="I61" s="67"/>
      <c r="J61" s="68"/>
      <c r="K61" s="64" t="str">
        <f>Table3[[#This Row],[IF]]&amp;", "&amp;Table3[[#This Row],[THEN]]</f>
        <v xml:space="preserve">, </v>
      </c>
      <c r="L61" s="35"/>
      <c r="M61" s="35"/>
      <c r="N61" s="55"/>
      <c r="O61" s="55"/>
      <c r="P61" s="92"/>
      <c r="Q61" s="56"/>
      <c r="R61" s="52" t="str" cm="1">
        <f t="array" ref="R61">IF(Q61="", "",
    _xlfn.IFS(
        Q61="Not Likely (&lt;10%)", 0.05,
        Q61="Low Likelihood (10%-30%)", 0.2,
        Q61="Likely (30%-70%)", 0.5,
        Q61="Highly Likely (70%-90%)", 0.8,
        Q61="Near Certainty (&gt;90%)", 0.95
    )
)</f>
        <v/>
      </c>
      <c r="S61" s="32"/>
      <c r="T61" s="51" t="str" cm="1">
        <f t="array" ref="T61">IF(S61="", "",
    _xlfn.IFS(
        S61="Minimal (0%-5%)", 0.025,
        S61="Minor (5%-10%)", 0.075,
        S61="Moderate (10%-25%)", 0.175,
        S61="Significant (25%-40%)", 0.325,
        S61="Severe (&gt;40%)", 0.45
    )
)</f>
        <v/>
      </c>
      <c r="U61" s="62" t="str">
        <f t="shared" si="8"/>
        <v>-</v>
      </c>
      <c r="V61" s="62" t="str">
        <f>IF(T61="","-",T61*'Risk Register'!$C$3)</f>
        <v>-</v>
      </c>
      <c r="W61" s="62" t="str">
        <f t="shared" si="9"/>
        <v>-</v>
      </c>
      <c r="X61" s="42"/>
      <c r="Y61" s="57" t="str" cm="1">
        <f t="array" ref="Y61">IF(X61="", "",
    _xlfn.IFS(
        X61="Minimal (0%-5%)", 0.025,
        X61="Minor (5%-10%)", 0.075,
        X61="Moderate (10%-25%)", 0.175,
        X61="Significant (25%-40%)", 0.325,
        X61="Severe (&gt;40%)", 0.45
    )
)</f>
        <v/>
      </c>
      <c r="Z61" s="126" t="str">
        <f t="shared" si="10"/>
        <v>-</v>
      </c>
      <c r="AA61" s="127" t="str">
        <f>IF(Y61="", "-",Y61*'Risk Register'!$C$5)</f>
        <v>-</v>
      </c>
      <c r="AB61" s="127" t="str">
        <f t="shared" si="11"/>
        <v>-</v>
      </c>
      <c r="AC61" s="128"/>
      <c r="AD61" s="129" t="str">
        <f>_xlfn.LET(
    _xlpm.CostSel, S61,
    _xlpm.SchedSel, X61,
    _xlpm.ImpactOrder, {"Minimal (0%-5%)","Minor (5%-10%)","Moderate (10%-25%)","Significant (25%-40%)","Severe (&gt;40%)"},
    IF(_xlpm.CostSel="", IF(_xlpm.SchedSel="", "", _xlpm.SchedSel),
        IF(_xlpm.SchedSel="", _xlpm.CostSel,
            IF(MATCH(_xlpm.CostSel, _xlpm.ImpactOrder, 0) &gt; MATCH(_xlpm.SchedSel, _xlpm.ImpactOrder, 0), _xlpm.CostSel, _xlpm.SchedSel)
        )
    )
)</f>
        <v/>
      </c>
      <c r="AE61" s="44" t="str">
        <f>IF(Table3[[#This Row],[MOST Likely Sch Impact (Days)]]="-","-",INDEX(RiskScoreMatrix, MATCH(Q61, ProbabilityHeaders, 0), MATCH(AD61, ImpactHeaders, 0)))</f>
        <v>-</v>
      </c>
      <c r="AF61" s="94"/>
      <c r="AG61" s="69"/>
      <c r="AH61" s="70"/>
      <c r="AI61" s="54"/>
      <c r="AJ61" s="53"/>
      <c r="AK61" s="97"/>
      <c r="AL61" s="41"/>
      <c r="AM61" s="59" t="str" cm="1">
        <f t="array" ref="AM61">IF(AL61="", "",
    _xlfn.IFS(
        AL61="Not Likely (&lt;10%)", 0.05,
        AL61="Low Likelihood (10%-30%)", 0.2,
        AL61="Likely (30%-70%)", 0.5,
        AL61="Highly Likely (70%-90%)", 0.8,
        AL61="Near Certainty (&gt;90%)", 0.95
    )
)</f>
        <v/>
      </c>
      <c r="AN61" s="32"/>
      <c r="AO61" s="58" t="str" cm="1">
        <f t="array" ref="AO61">IF(AN61="", "",
    _xlfn.IFS(
        AN61="Minimal (0%-5%)", 0.025,
        AN61="Minor (5%-10%)", 0.075,
        AN61="Moderate (10%-25%)", 0.175,
        AN61="Significant (25%-40%)", 0.325,
        AN61="Severe (&gt;40%)", 0.45
    )
)</f>
        <v/>
      </c>
      <c r="AP61" s="130" t="str">
        <f t="shared" si="12"/>
        <v>-</v>
      </c>
      <c r="AQ61" s="130" t="str">
        <f>IF(AO61="","-",AO61*'Risk Register'!$C$3)</f>
        <v>-</v>
      </c>
      <c r="AR61" s="130" t="str">
        <f t="shared" si="13"/>
        <v>-</v>
      </c>
      <c r="AS61" s="42"/>
      <c r="AT61" s="57" t="str" cm="1">
        <f t="array" ref="AT61">IF(AS61="", "",
    _xlfn.IFS(
        AS61="Minimal (0%-5%)", 0.025,
        AS61="Minor (5%-10%)", 0.075,
        AS61="Moderate (10%-25%)", 0.175,
        AS61="Significant (25%-40%)", 0.325,
        AS61="Severe (&gt;40%)", 0.45
    )
)</f>
        <v/>
      </c>
      <c r="AU61" s="127" t="str">
        <f t="shared" si="14"/>
        <v>-</v>
      </c>
      <c r="AV61" s="131" t="str">
        <f>IF(AT61="","-",AT61*'Risk Register'!$C$5)</f>
        <v>-</v>
      </c>
      <c r="AW61" s="127" t="str">
        <f t="shared" si="15"/>
        <v>-</v>
      </c>
      <c r="AX61" s="132"/>
      <c r="AY61" s="114" t="str">
        <f>_xlfn.LET(
    _xlpm.CostSel, AN61,
    _xlpm.SchedSel, AS61,
    _xlpm.ImpactOrder, {"Minimal (0%-5%)","Minor (5%-10%)","Moderate (10%-25%)","Significant (25%-40%)","Severe (&gt;40%)"},
    IF(_xlpm.CostSel="", IF(_xlpm.SchedSel="", "", _xlpm.SchedSel),
        IF(_xlpm.SchedSel="", _xlpm.CostSel,
            IF(MATCH(_xlpm.CostSel, _xlpm.ImpactOrder, 0) &gt; MATCH(_xlpm.SchedSel, _xlpm.ImpactOrder, 0), _xlpm.CostSel, _xlpm.SchedSel)
        )
    )
)</f>
        <v/>
      </c>
      <c r="AZ61" s="128" t="str">
        <f t="shared" si="16"/>
        <v>-</v>
      </c>
      <c r="BA61" s="100"/>
      <c r="BB61" s="133"/>
      <c r="BC61" s="43"/>
    </row>
    <row r="62" spans="1:55" x14ac:dyDescent="0.35">
      <c r="A62" s="34"/>
      <c r="B62" s="35"/>
      <c r="C62" s="35"/>
      <c r="D62" s="35"/>
      <c r="E62" s="35"/>
      <c r="F62" s="35"/>
      <c r="G62" s="35"/>
      <c r="H62" s="35"/>
      <c r="I62" s="67"/>
      <c r="J62" s="68"/>
      <c r="K62" s="64" t="str">
        <f>Table3[[#This Row],[IF]]&amp;", "&amp;Table3[[#This Row],[THEN]]</f>
        <v xml:space="preserve">, </v>
      </c>
      <c r="L62" s="35"/>
      <c r="M62" s="35"/>
      <c r="N62" s="55"/>
      <c r="O62" s="55"/>
      <c r="P62" s="92"/>
      <c r="Q62" s="56"/>
      <c r="R62" s="52" t="str" cm="1">
        <f t="array" ref="R62">IF(Q62="", "",
    _xlfn.IFS(
        Q62="Not Likely (&lt;10%)", 0.05,
        Q62="Low Likelihood (10%-30%)", 0.2,
        Q62="Likely (30%-70%)", 0.5,
        Q62="Highly Likely (70%-90%)", 0.8,
        Q62="Near Certainty (&gt;90%)", 0.95
    )
)</f>
        <v/>
      </c>
      <c r="S62" s="32"/>
      <c r="T62" s="51" t="str" cm="1">
        <f t="array" ref="T62">IF(S62="", "",
    _xlfn.IFS(
        S62="Minimal (0%-5%)", 0.025,
        S62="Minor (5%-10%)", 0.075,
        S62="Moderate (10%-25%)", 0.175,
        S62="Significant (25%-40%)", 0.325,
        S62="Severe (&gt;40%)", 0.45
    )
)</f>
        <v/>
      </c>
      <c r="U62" s="62" t="str">
        <f t="shared" si="8"/>
        <v>-</v>
      </c>
      <c r="V62" s="62" t="str">
        <f>IF(T62="","-",T62*'Risk Register'!$C$3)</f>
        <v>-</v>
      </c>
      <c r="W62" s="62" t="str">
        <f t="shared" si="9"/>
        <v>-</v>
      </c>
      <c r="X62" s="42"/>
      <c r="Y62" s="57" t="str" cm="1">
        <f t="array" ref="Y62">IF(X62="", "",
    _xlfn.IFS(
        X62="Minimal (0%-5%)", 0.025,
        X62="Minor (5%-10%)", 0.075,
        X62="Moderate (10%-25%)", 0.175,
        X62="Significant (25%-40%)", 0.325,
        X62="Severe (&gt;40%)", 0.45
    )
)</f>
        <v/>
      </c>
      <c r="Z62" s="126" t="str">
        <f t="shared" si="10"/>
        <v>-</v>
      </c>
      <c r="AA62" s="127" t="str">
        <f>IF(Y62="", "-",Y62*'Risk Register'!$C$5)</f>
        <v>-</v>
      </c>
      <c r="AB62" s="127" t="str">
        <f t="shared" si="11"/>
        <v>-</v>
      </c>
      <c r="AC62" s="128"/>
      <c r="AD62" s="129" t="str">
        <f>_xlfn.LET(
    _xlpm.CostSel, S62,
    _xlpm.SchedSel, X62,
    _xlpm.ImpactOrder, {"Minimal (0%-5%)","Minor (5%-10%)","Moderate (10%-25%)","Significant (25%-40%)","Severe (&gt;40%)"},
    IF(_xlpm.CostSel="", IF(_xlpm.SchedSel="", "", _xlpm.SchedSel),
        IF(_xlpm.SchedSel="", _xlpm.CostSel,
            IF(MATCH(_xlpm.CostSel, _xlpm.ImpactOrder, 0) &gt; MATCH(_xlpm.SchedSel, _xlpm.ImpactOrder, 0), _xlpm.CostSel, _xlpm.SchedSel)
        )
    )
)</f>
        <v/>
      </c>
      <c r="AE62" s="44" t="str">
        <f>IF(Table3[[#This Row],[MOST Likely Sch Impact (Days)]]="-","-",INDEX(RiskScoreMatrix, MATCH(Q62, ProbabilityHeaders, 0), MATCH(AD62, ImpactHeaders, 0)))</f>
        <v>-</v>
      </c>
      <c r="AF62" s="94"/>
      <c r="AG62" s="69"/>
      <c r="AH62" s="70"/>
      <c r="AI62" s="54"/>
      <c r="AJ62" s="53"/>
      <c r="AK62" s="97"/>
      <c r="AL62" s="41"/>
      <c r="AM62" s="59" t="str" cm="1">
        <f t="array" ref="AM62">IF(AL62="", "",
    _xlfn.IFS(
        AL62="Not Likely (&lt;10%)", 0.05,
        AL62="Low Likelihood (10%-30%)", 0.2,
        AL62="Likely (30%-70%)", 0.5,
        AL62="Highly Likely (70%-90%)", 0.8,
        AL62="Near Certainty (&gt;90%)", 0.95
    )
)</f>
        <v/>
      </c>
      <c r="AN62" s="32"/>
      <c r="AO62" s="58" t="str" cm="1">
        <f t="array" ref="AO62">IF(AN62="", "",
    _xlfn.IFS(
        AN62="Minimal (0%-5%)", 0.025,
        AN62="Minor (5%-10%)", 0.075,
        AN62="Moderate (10%-25%)", 0.175,
        AN62="Significant (25%-40%)", 0.325,
        AN62="Severe (&gt;40%)", 0.45
    )
)</f>
        <v/>
      </c>
      <c r="AP62" s="130" t="str">
        <f t="shared" si="12"/>
        <v>-</v>
      </c>
      <c r="AQ62" s="130" t="str">
        <f>IF(AO62="","-",AO62*'Risk Register'!$C$3)</f>
        <v>-</v>
      </c>
      <c r="AR62" s="130" t="str">
        <f t="shared" si="13"/>
        <v>-</v>
      </c>
      <c r="AS62" s="42"/>
      <c r="AT62" s="57" t="str" cm="1">
        <f t="array" ref="AT62">IF(AS62="", "",
    _xlfn.IFS(
        AS62="Minimal (0%-5%)", 0.025,
        AS62="Minor (5%-10%)", 0.075,
        AS62="Moderate (10%-25%)", 0.175,
        AS62="Significant (25%-40%)", 0.325,
        AS62="Severe (&gt;40%)", 0.45
    )
)</f>
        <v/>
      </c>
      <c r="AU62" s="127" t="str">
        <f t="shared" si="14"/>
        <v>-</v>
      </c>
      <c r="AV62" s="131" t="str">
        <f>IF(AT62="","-",AT62*'Risk Register'!$C$5)</f>
        <v>-</v>
      </c>
      <c r="AW62" s="127" t="str">
        <f t="shared" si="15"/>
        <v>-</v>
      </c>
      <c r="AX62" s="132"/>
      <c r="AY62" s="114" t="str">
        <f>_xlfn.LET(
    _xlpm.CostSel, AN62,
    _xlpm.SchedSel, AS62,
    _xlpm.ImpactOrder, {"Minimal (0%-5%)","Minor (5%-10%)","Moderate (10%-25%)","Significant (25%-40%)","Severe (&gt;40%)"},
    IF(_xlpm.CostSel="", IF(_xlpm.SchedSel="", "", _xlpm.SchedSel),
        IF(_xlpm.SchedSel="", _xlpm.CostSel,
            IF(MATCH(_xlpm.CostSel, _xlpm.ImpactOrder, 0) &gt; MATCH(_xlpm.SchedSel, _xlpm.ImpactOrder, 0), _xlpm.CostSel, _xlpm.SchedSel)
        )
    )
)</f>
        <v/>
      </c>
      <c r="AZ62" s="128" t="str">
        <f t="shared" si="16"/>
        <v>-</v>
      </c>
      <c r="BA62" s="100"/>
      <c r="BB62" s="133"/>
      <c r="BC62" s="43"/>
    </row>
    <row r="63" spans="1:55" x14ac:dyDescent="0.35">
      <c r="A63" s="34"/>
      <c r="B63" s="35"/>
      <c r="C63" s="35"/>
      <c r="D63" s="35"/>
      <c r="E63" s="35"/>
      <c r="F63" s="35"/>
      <c r="G63" s="35"/>
      <c r="H63" s="35"/>
      <c r="I63" s="67"/>
      <c r="J63" s="68"/>
      <c r="K63" s="64" t="str">
        <f>Table3[[#This Row],[IF]]&amp;", "&amp;Table3[[#This Row],[THEN]]</f>
        <v xml:space="preserve">, </v>
      </c>
      <c r="L63" s="35"/>
      <c r="M63" s="35"/>
      <c r="N63" s="55"/>
      <c r="O63" s="55"/>
      <c r="P63" s="92"/>
      <c r="Q63" s="56"/>
      <c r="R63" s="52" t="str" cm="1">
        <f t="array" ref="R63">IF(Q63="", "",
    _xlfn.IFS(
        Q63="Not Likely (&lt;10%)", 0.05,
        Q63="Low Likelihood (10%-30%)", 0.2,
        Q63="Likely (30%-70%)", 0.5,
        Q63="Highly Likely (70%-90%)", 0.8,
        Q63="Near Certainty (&gt;90%)", 0.95
    )
)</f>
        <v/>
      </c>
      <c r="S63" s="32"/>
      <c r="T63" s="51" t="str" cm="1">
        <f t="array" ref="T63">IF(S63="", "",
    _xlfn.IFS(
        S63="Minimal (0%-5%)", 0.025,
        S63="Minor (5%-10%)", 0.075,
        S63="Moderate (10%-25%)", 0.175,
        S63="Significant (25%-40%)", 0.325,
        S63="Severe (&gt;40%)", 0.45
    )
)</f>
        <v/>
      </c>
      <c r="U63" s="62" t="str">
        <f t="shared" si="8"/>
        <v>-</v>
      </c>
      <c r="V63" s="62" t="str">
        <f>IF(T63="","-",T63*'Risk Register'!$C$3)</f>
        <v>-</v>
      </c>
      <c r="W63" s="62" t="str">
        <f t="shared" si="9"/>
        <v>-</v>
      </c>
      <c r="X63" s="42"/>
      <c r="Y63" s="57" t="str" cm="1">
        <f t="array" ref="Y63">IF(X63="", "",
    _xlfn.IFS(
        X63="Minimal (0%-5%)", 0.025,
        X63="Minor (5%-10%)", 0.075,
        X63="Moderate (10%-25%)", 0.175,
        X63="Significant (25%-40%)", 0.325,
        X63="Severe (&gt;40%)", 0.45
    )
)</f>
        <v/>
      </c>
      <c r="Z63" s="126" t="str">
        <f t="shared" si="10"/>
        <v>-</v>
      </c>
      <c r="AA63" s="127" t="str">
        <f>IF(Y63="", "-",Y63*'Risk Register'!$C$5)</f>
        <v>-</v>
      </c>
      <c r="AB63" s="127" t="str">
        <f t="shared" si="11"/>
        <v>-</v>
      </c>
      <c r="AC63" s="128"/>
      <c r="AD63" s="129" t="str">
        <f>_xlfn.LET(
    _xlpm.CostSel, S63,
    _xlpm.SchedSel, X63,
    _xlpm.ImpactOrder, {"Minimal (0%-5%)","Minor (5%-10%)","Moderate (10%-25%)","Significant (25%-40%)","Severe (&gt;40%)"},
    IF(_xlpm.CostSel="", IF(_xlpm.SchedSel="", "", _xlpm.SchedSel),
        IF(_xlpm.SchedSel="", _xlpm.CostSel,
            IF(MATCH(_xlpm.CostSel, _xlpm.ImpactOrder, 0) &gt; MATCH(_xlpm.SchedSel, _xlpm.ImpactOrder, 0), _xlpm.CostSel, _xlpm.SchedSel)
        )
    )
)</f>
        <v/>
      </c>
      <c r="AE63" s="44" t="str">
        <f>IF(Table3[[#This Row],[MOST Likely Sch Impact (Days)]]="-","-",INDEX(RiskScoreMatrix, MATCH(Q63, ProbabilityHeaders, 0), MATCH(AD63, ImpactHeaders, 0)))</f>
        <v>-</v>
      </c>
      <c r="AF63" s="94"/>
      <c r="AG63" s="69"/>
      <c r="AH63" s="70"/>
      <c r="AI63" s="54"/>
      <c r="AJ63" s="53"/>
      <c r="AK63" s="97"/>
      <c r="AL63" s="41"/>
      <c r="AM63" s="59" t="str" cm="1">
        <f t="array" ref="AM63">IF(AL63="", "",
    _xlfn.IFS(
        AL63="Not Likely (&lt;10%)", 0.05,
        AL63="Low Likelihood (10%-30%)", 0.2,
        AL63="Likely (30%-70%)", 0.5,
        AL63="Highly Likely (70%-90%)", 0.8,
        AL63="Near Certainty (&gt;90%)", 0.95
    )
)</f>
        <v/>
      </c>
      <c r="AN63" s="32"/>
      <c r="AO63" s="58" t="str" cm="1">
        <f t="array" ref="AO63">IF(AN63="", "",
    _xlfn.IFS(
        AN63="Minimal (0%-5%)", 0.025,
        AN63="Minor (5%-10%)", 0.075,
        AN63="Moderate (10%-25%)", 0.175,
        AN63="Significant (25%-40%)", 0.325,
        AN63="Severe (&gt;40%)", 0.45
    )
)</f>
        <v/>
      </c>
      <c r="AP63" s="130" t="str">
        <f t="shared" si="12"/>
        <v>-</v>
      </c>
      <c r="AQ63" s="130" t="str">
        <f>IF(AO63="","-",AO63*'Risk Register'!$C$3)</f>
        <v>-</v>
      </c>
      <c r="AR63" s="130" t="str">
        <f t="shared" si="13"/>
        <v>-</v>
      </c>
      <c r="AS63" s="42"/>
      <c r="AT63" s="57" t="str" cm="1">
        <f t="array" ref="AT63">IF(AS63="", "",
    _xlfn.IFS(
        AS63="Minimal (0%-5%)", 0.025,
        AS63="Minor (5%-10%)", 0.075,
        AS63="Moderate (10%-25%)", 0.175,
        AS63="Significant (25%-40%)", 0.325,
        AS63="Severe (&gt;40%)", 0.45
    )
)</f>
        <v/>
      </c>
      <c r="AU63" s="127" t="str">
        <f t="shared" si="14"/>
        <v>-</v>
      </c>
      <c r="AV63" s="131" t="str">
        <f>IF(AT63="","-",AT63*'Risk Register'!$C$5)</f>
        <v>-</v>
      </c>
      <c r="AW63" s="127" t="str">
        <f t="shared" si="15"/>
        <v>-</v>
      </c>
      <c r="AX63" s="132"/>
      <c r="AY63" s="114" t="str">
        <f>_xlfn.LET(
    _xlpm.CostSel, AN63,
    _xlpm.SchedSel, AS63,
    _xlpm.ImpactOrder, {"Minimal (0%-5%)","Minor (5%-10%)","Moderate (10%-25%)","Significant (25%-40%)","Severe (&gt;40%)"},
    IF(_xlpm.CostSel="", IF(_xlpm.SchedSel="", "", _xlpm.SchedSel),
        IF(_xlpm.SchedSel="", _xlpm.CostSel,
            IF(MATCH(_xlpm.CostSel, _xlpm.ImpactOrder, 0) &gt; MATCH(_xlpm.SchedSel, _xlpm.ImpactOrder, 0), _xlpm.CostSel, _xlpm.SchedSel)
        )
    )
)</f>
        <v/>
      </c>
      <c r="AZ63" s="128" t="str">
        <f t="shared" si="16"/>
        <v>-</v>
      </c>
      <c r="BA63" s="100"/>
      <c r="BB63" s="133"/>
      <c r="BC63" s="43"/>
    </row>
    <row r="64" spans="1:55" x14ac:dyDescent="0.35">
      <c r="A64" s="34"/>
      <c r="B64" s="35"/>
      <c r="C64" s="35"/>
      <c r="D64" s="35"/>
      <c r="E64" s="35"/>
      <c r="F64" s="35"/>
      <c r="G64" s="35"/>
      <c r="H64" s="35"/>
      <c r="I64" s="67"/>
      <c r="J64" s="68"/>
      <c r="K64" s="64" t="str">
        <f>Table3[[#This Row],[IF]]&amp;", "&amp;Table3[[#This Row],[THEN]]</f>
        <v xml:space="preserve">, </v>
      </c>
      <c r="L64" s="35"/>
      <c r="M64" s="35"/>
      <c r="N64" s="55"/>
      <c r="O64" s="55"/>
      <c r="P64" s="92"/>
      <c r="Q64" s="56"/>
      <c r="R64" s="52" t="str" cm="1">
        <f t="array" ref="R64">IF(Q64="", "",
    _xlfn.IFS(
        Q64="Not Likely (&lt;10%)", 0.05,
        Q64="Low Likelihood (10%-30%)", 0.2,
        Q64="Likely (30%-70%)", 0.5,
        Q64="Highly Likely (70%-90%)", 0.8,
        Q64="Near Certainty (&gt;90%)", 0.95
    )
)</f>
        <v/>
      </c>
      <c r="S64" s="32"/>
      <c r="T64" s="51" t="str" cm="1">
        <f t="array" ref="T64">IF(S64="", "",
    _xlfn.IFS(
        S64="Minimal (0%-5%)", 0.025,
        S64="Minor (5%-10%)", 0.075,
        S64="Moderate (10%-25%)", 0.175,
        S64="Significant (25%-40%)", 0.325,
        S64="Severe (&gt;40%)", 0.45
    )
)</f>
        <v/>
      </c>
      <c r="U64" s="62" t="str">
        <f t="shared" si="8"/>
        <v>-</v>
      </c>
      <c r="V64" s="62" t="str">
        <f>IF(T64="","-",T64*'Risk Register'!$C$3)</f>
        <v>-</v>
      </c>
      <c r="W64" s="62" t="str">
        <f t="shared" si="9"/>
        <v>-</v>
      </c>
      <c r="X64" s="42"/>
      <c r="Y64" s="57" t="str" cm="1">
        <f t="array" ref="Y64">IF(X64="", "",
    _xlfn.IFS(
        X64="Minimal (0%-5%)", 0.025,
        X64="Minor (5%-10%)", 0.075,
        X64="Moderate (10%-25%)", 0.175,
        X64="Significant (25%-40%)", 0.325,
        X64="Severe (&gt;40%)", 0.45
    )
)</f>
        <v/>
      </c>
      <c r="Z64" s="126" t="str">
        <f t="shared" si="10"/>
        <v>-</v>
      </c>
      <c r="AA64" s="127" t="str">
        <f>IF(Y64="", "-",Y64*'Risk Register'!$C$5)</f>
        <v>-</v>
      </c>
      <c r="AB64" s="127" t="str">
        <f t="shared" si="11"/>
        <v>-</v>
      </c>
      <c r="AC64" s="128"/>
      <c r="AD64" s="129" t="str">
        <f>_xlfn.LET(
    _xlpm.CostSel, S64,
    _xlpm.SchedSel, X64,
    _xlpm.ImpactOrder, {"Minimal (0%-5%)","Minor (5%-10%)","Moderate (10%-25%)","Significant (25%-40%)","Severe (&gt;40%)"},
    IF(_xlpm.CostSel="", IF(_xlpm.SchedSel="", "", _xlpm.SchedSel),
        IF(_xlpm.SchedSel="", _xlpm.CostSel,
            IF(MATCH(_xlpm.CostSel, _xlpm.ImpactOrder, 0) &gt; MATCH(_xlpm.SchedSel, _xlpm.ImpactOrder, 0), _xlpm.CostSel, _xlpm.SchedSel)
        )
    )
)</f>
        <v/>
      </c>
      <c r="AE64" s="44" t="str">
        <f>IF(Table3[[#This Row],[MOST Likely Sch Impact (Days)]]="-","-",INDEX(RiskScoreMatrix, MATCH(Q64, ProbabilityHeaders, 0), MATCH(AD64, ImpactHeaders, 0)))</f>
        <v>-</v>
      </c>
      <c r="AF64" s="94"/>
      <c r="AG64" s="69"/>
      <c r="AH64" s="70"/>
      <c r="AI64" s="54"/>
      <c r="AJ64" s="53"/>
      <c r="AK64" s="97"/>
      <c r="AL64" s="41"/>
      <c r="AM64" s="59" t="str" cm="1">
        <f t="array" ref="AM64">IF(AL64="", "",
    _xlfn.IFS(
        AL64="Not Likely (&lt;10%)", 0.05,
        AL64="Low Likelihood (10%-30%)", 0.2,
        AL64="Likely (30%-70%)", 0.5,
        AL64="Highly Likely (70%-90%)", 0.8,
        AL64="Near Certainty (&gt;90%)", 0.95
    )
)</f>
        <v/>
      </c>
      <c r="AN64" s="32"/>
      <c r="AO64" s="58" t="str" cm="1">
        <f t="array" ref="AO64">IF(AN64="", "",
    _xlfn.IFS(
        AN64="Minimal (0%-5%)", 0.025,
        AN64="Minor (5%-10%)", 0.075,
        AN64="Moderate (10%-25%)", 0.175,
        AN64="Significant (25%-40%)", 0.325,
        AN64="Severe (&gt;40%)", 0.45
    )
)</f>
        <v/>
      </c>
      <c r="AP64" s="130" t="str">
        <f t="shared" si="12"/>
        <v>-</v>
      </c>
      <c r="AQ64" s="130" t="str">
        <f>IF(AO64="","-",AO64*'Risk Register'!$C$3)</f>
        <v>-</v>
      </c>
      <c r="AR64" s="130" t="str">
        <f t="shared" si="13"/>
        <v>-</v>
      </c>
      <c r="AS64" s="42"/>
      <c r="AT64" s="57" t="str" cm="1">
        <f t="array" ref="AT64">IF(AS64="", "",
    _xlfn.IFS(
        AS64="Minimal (0%-5%)", 0.025,
        AS64="Minor (5%-10%)", 0.075,
        AS64="Moderate (10%-25%)", 0.175,
        AS64="Significant (25%-40%)", 0.325,
        AS64="Severe (&gt;40%)", 0.45
    )
)</f>
        <v/>
      </c>
      <c r="AU64" s="127" t="str">
        <f t="shared" si="14"/>
        <v>-</v>
      </c>
      <c r="AV64" s="131" t="str">
        <f>IF(AT64="","-",AT64*'Risk Register'!$C$5)</f>
        <v>-</v>
      </c>
      <c r="AW64" s="127" t="str">
        <f t="shared" si="15"/>
        <v>-</v>
      </c>
      <c r="AX64" s="132"/>
      <c r="AY64" s="114" t="str">
        <f>_xlfn.LET(
    _xlpm.CostSel, AN64,
    _xlpm.SchedSel, AS64,
    _xlpm.ImpactOrder, {"Minimal (0%-5%)","Minor (5%-10%)","Moderate (10%-25%)","Significant (25%-40%)","Severe (&gt;40%)"},
    IF(_xlpm.CostSel="", IF(_xlpm.SchedSel="", "", _xlpm.SchedSel),
        IF(_xlpm.SchedSel="", _xlpm.CostSel,
            IF(MATCH(_xlpm.CostSel, _xlpm.ImpactOrder, 0) &gt; MATCH(_xlpm.SchedSel, _xlpm.ImpactOrder, 0), _xlpm.CostSel, _xlpm.SchedSel)
        )
    )
)</f>
        <v/>
      </c>
      <c r="AZ64" s="128" t="str">
        <f t="shared" si="16"/>
        <v>-</v>
      </c>
      <c r="BA64" s="100"/>
      <c r="BB64" s="133"/>
      <c r="BC64" s="43"/>
    </row>
    <row r="65" spans="1:55" x14ac:dyDescent="0.35">
      <c r="A65" s="34"/>
      <c r="B65" s="35"/>
      <c r="C65" s="35"/>
      <c r="D65" s="35"/>
      <c r="E65" s="35"/>
      <c r="F65" s="35"/>
      <c r="G65" s="35"/>
      <c r="H65" s="35"/>
      <c r="I65" s="67"/>
      <c r="J65" s="68"/>
      <c r="K65" s="64" t="str">
        <f>Table3[[#This Row],[IF]]&amp;", "&amp;Table3[[#This Row],[THEN]]</f>
        <v xml:space="preserve">, </v>
      </c>
      <c r="L65" s="35"/>
      <c r="M65" s="35"/>
      <c r="N65" s="55"/>
      <c r="O65" s="55"/>
      <c r="P65" s="92"/>
      <c r="Q65" s="56"/>
      <c r="R65" s="52" t="str" cm="1">
        <f t="array" ref="R65">IF(Q65="", "",
    _xlfn.IFS(
        Q65="Not Likely (&lt;10%)", 0.05,
        Q65="Low Likelihood (10%-30%)", 0.2,
        Q65="Likely (30%-70%)", 0.5,
        Q65="Highly Likely (70%-90%)", 0.8,
        Q65="Near Certainty (&gt;90%)", 0.95
    )
)</f>
        <v/>
      </c>
      <c r="S65" s="32"/>
      <c r="T65" s="51" t="str" cm="1">
        <f t="array" ref="T65">IF(S65="", "",
    _xlfn.IFS(
        S65="Minimal (0%-5%)", 0.025,
        S65="Minor (5%-10%)", 0.075,
        S65="Moderate (10%-25%)", 0.175,
        S65="Significant (25%-40%)", 0.325,
        S65="Severe (&gt;40%)", 0.45
    )
)</f>
        <v/>
      </c>
      <c r="U65" s="62" t="str">
        <f t="shared" si="8"/>
        <v>-</v>
      </c>
      <c r="V65" s="62" t="str">
        <f>IF(T65="","-",T65*'Risk Register'!$C$3)</f>
        <v>-</v>
      </c>
      <c r="W65" s="62" t="str">
        <f t="shared" si="9"/>
        <v>-</v>
      </c>
      <c r="X65" s="42"/>
      <c r="Y65" s="57" t="str" cm="1">
        <f t="array" ref="Y65">IF(X65="", "",
    _xlfn.IFS(
        X65="Minimal (0%-5%)", 0.025,
        X65="Minor (5%-10%)", 0.075,
        X65="Moderate (10%-25%)", 0.175,
        X65="Significant (25%-40%)", 0.325,
        X65="Severe (&gt;40%)", 0.45
    )
)</f>
        <v/>
      </c>
      <c r="Z65" s="126" t="str">
        <f t="shared" si="10"/>
        <v>-</v>
      </c>
      <c r="AA65" s="127" t="str">
        <f>IF(Y65="", "-",Y65*'Risk Register'!$C$5)</f>
        <v>-</v>
      </c>
      <c r="AB65" s="127" t="str">
        <f t="shared" si="11"/>
        <v>-</v>
      </c>
      <c r="AC65" s="128"/>
      <c r="AD65" s="129" t="str">
        <f>_xlfn.LET(
    _xlpm.CostSel, S65,
    _xlpm.SchedSel, X65,
    _xlpm.ImpactOrder, {"Minimal (0%-5%)","Minor (5%-10%)","Moderate (10%-25%)","Significant (25%-40%)","Severe (&gt;40%)"},
    IF(_xlpm.CostSel="", IF(_xlpm.SchedSel="", "", _xlpm.SchedSel),
        IF(_xlpm.SchedSel="", _xlpm.CostSel,
            IF(MATCH(_xlpm.CostSel, _xlpm.ImpactOrder, 0) &gt; MATCH(_xlpm.SchedSel, _xlpm.ImpactOrder, 0), _xlpm.CostSel, _xlpm.SchedSel)
        )
    )
)</f>
        <v/>
      </c>
      <c r="AE65" s="44" t="str">
        <f>IF(Table3[[#This Row],[MOST Likely Sch Impact (Days)]]="-","-",INDEX(RiskScoreMatrix, MATCH(Q65, ProbabilityHeaders, 0), MATCH(AD65, ImpactHeaders, 0)))</f>
        <v>-</v>
      </c>
      <c r="AF65" s="94"/>
      <c r="AG65" s="69"/>
      <c r="AH65" s="70"/>
      <c r="AI65" s="54"/>
      <c r="AJ65" s="53"/>
      <c r="AK65" s="97"/>
      <c r="AL65" s="41"/>
      <c r="AM65" s="59" t="str" cm="1">
        <f t="array" ref="AM65">IF(AL65="", "",
    _xlfn.IFS(
        AL65="Not Likely (&lt;10%)", 0.05,
        AL65="Low Likelihood (10%-30%)", 0.2,
        AL65="Likely (30%-70%)", 0.5,
        AL65="Highly Likely (70%-90%)", 0.8,
        AL65="Near Certainty (&gt;90%)", 0.95
    )
)</f>
        <v/>
      </c>
      <c r="AN65" s="32"/>
      <c r="AO65" s="58" t="str" cm="1">
        <f t="array" ref="AO65">IF(AN65="", "",
    _xlfn.IFS(
        AN65="Minimal (0%-5%)", 0.025,
        AN65="Minor (5%-10%)", 0.075,
        AN65="Moderate (10%-25%)", 0.175,
        AN65="Significant (25%-40%)", 0.325,
        AN65="Severe (&gt;40%)", 0.45
    )
)</f>
        <v/>
      </c>
      <c r="AP65" s="130" t="str">
        <f t="shared" si="12"/>
        <v>-</v>
      </c>
      <c r="AQ65" s="130" t="str">
        <f>IF(AO65="","-",AO65*'Risk Register'!$C$3)</f>
        <v>-</v>
      </c>
      <c r="AR65" s="130" t="str">
        <f t="shared" si="13"/>
        <v>-</v>
      </c>
      <c r="AS65" s="42"/>
      <c r="AT65" s="57" t="str" cm="1">
        <f t="array" ref="AT65">IF(AS65="", "",
    _xlfn.IFS(
        AS65="Minimal (0%-5%)", 0.025,
        AS65="Minor (5%-10%)", 0.075,
        AS65="Moderate (10%-25%)", 0.175,
        AS65="Significant (25%-40%)", 0.325,
        AS65="Severe (&gt;40%)", 0.45
    )
)</f>
        <v/>
      </c>
      <c r="AU65" s="127" t="str">
        <f t="shared" si="14"/>
        <v>-</v>
      </c>
      <c r="AV65" s="131" t="str">
        <f>IF(AT65="","-",AT65*'Risk Register'!$C$5)</f>
        <v>-</v>
      </c>
      <c r="AW65" s="127" t="str">
        <f t="shared" si="15"/>
        <v>-</v>
      </c>
      <c r="AX65" s="132"/>
      <c r="AY65" s="114" t="str">
        <f>_xlfn.LET(
    _xlpm.CostSel, AN65,
    _xlpm.SchedSel, AS65,
    _xlpm.ImpactOrder, {"Minimal (0%-5%)","Minor (5%-10%)","Moderate (10%-25%)","Significant (25%-40%)","Severe (&gt;40%)"},
    IF(_xlpm.CostSel="", IF(_xlpm.SchedSel="", "", _xlpm.SchedSel),
        IF(_xlpm.SchedSel="", _xlpm.CostSel,
            IF(MATCH(_xlpm.CostSel, _xlpm.ImpactOrder, 0) &gt; MATCH(_xlpm.SchedSel, _xlpm.ImpactOrder, 0), _xlpm.CostSel, _xlpm.SchedSel)
        )
    )
)</f>
        <v/>
      </c>
      <c r="AZ65" s="128" t="str">
        <f t="shared" si="16"/>
        <v>-</v>
      </c>
      <c r="BA65" s="100"/>
      <c r="BB65" s="133"/>
      <c r="BC65" s="43"/>
    </row>
    <row r="66" spans="1:55" x14ac:dyDescent="0.35">
      <c r="A66" s="34"/>
      <c r="B66" s="35"/>
      <c r="C66" s="35"/>
      <c r="D66" s="35"/>
      <c r="E66" s="35"/>
      <c r="F66" s="35"/>
      <c r="G66" s="35"/>
      <c r="H66" s="35"/>
      <c r="I66" s="67"/>
      <c r="J66" s="68"/>
      <c r="K66" s="64" t="str">
        <f>Table3[[#This Row],[IF]]&amp;", "&amp;Table3[[#This Row],[THEN]]</f>
        <v xml:space="preserve">, </v>
      </c>
      <c r="L66" s="35"/>
      <c r="M66" s="35"/>
      <c r="N66" s="55"/>
      <c r="O66" s="55"/>
      <c r="P66" s="92"/>
      <c r="Q66" s="56"/>
      <c r="R66" s="52" t="str" cm="1">
        <f t="array" ref="R66">IF(Q66="", "",
    _xlfn.IFS(
        Q66="Not Likely (&lt;10%)", 0.05,
        Q66="Low Likelihood (10%-30%)", 0.2,
        Q66="Likely (30%-70%)", 0.5,
        Q66="Highly Likely (70%-90%)", 0.8,
        Q66="Near Certainty (&gt;90%)", 0.95
    )
)</f>
        <v/>
      </c>
      <c r="S66" s="32"/>
      <c r="T66" s="51" t="str" cm="1">
        <f t="array" ref="T66">IF(S66="", "",
    _xlfn.IFS(
        S66="Minimal (0%-5%)", 0.025,
        S66="Minor (5%-10%)", 0.075,
        S66="Moderate (10%-25%)", 0.175,
        S66="Significant (25%-40%)", 0.325,
        S66="Severe (&gt;40%)", 0.45
    )
)</f>
        <v/>
      </c>
      <c r="U66" s="62" t="str">
        <f t="shared" si="8"/>
        <v>-</v>
      </c>
      <c r="V66" s="62" t="str">
        <f>IF(T66="","-",T66*'Risk Register'!$C$3)</f>
        <v>-</v>
      </c>
      <c r="W66" s="62" t="str">
        <f t="shared" si="9"/>
        <v>-</v>
      </c>
      <c r="X66" s="42"/>
      <c r="Y66" s="57" t="str" cm="1">
        <f t="array" ref="Y66">IF(X66="", "",
    _xlfn.IFS(
        X66="Minimal (0%-5%)", 0.025,
        X66="Minor (5%-10%)", 0.075,
        X66="Moderate (10%-25%)", 0.175,
        X66="Significant (25%-40%)", 0.325,
        X66="Severe (&gt;40%)", 0.45
    )
)</f>
        <v/>
      </c>
      <c r="Z66" s="126" t="str">
        <f t="shared" si="10"/>
        <v>-</v>
      </c>
      <c r="AA66" s="127" t="str">
        <f>IF(Y66="", "-",Y66*'Risk Register'!$C$5)</f>
        <v>-</v>
      </c>
      <c r="AB66" s="127" t="str">
        <f t="shared" si="11"/>
        <v>-</v>
      </c>
      <c r="AC66" s="128"/>
      <c r="AD66" s="129" t="str">
        <f>_xlfn.LET(
    _xlpm.CostSel, S66,
    _xlpm.SchedSel, X66,
    _xlpm.ImpactOrder, {"Minimal (0%-5%)","Minor (5%-10%)","Moderate (10%-25%)","Significant (25%-40%)","Severe (&gt;40%)"},
    IF(_xlpm.CostSel="", IF(_xlpm.SchedSel="", "", _xlpm.SchedSel),
        IF(_xlpm.SchedSel="", _xlpm.CostSel,
            IF(MATCH(_xlpm.CostSel, _xlpm.ImpactOrder, 0) &gt; MATCH(_xlpm.SchedSel, _xlpm.ImpactOrder, 0), _xlpm.CostSel, _xlpm.SchedSel)
        )
    )
)</f>
        <v/>
      </c>
      <c r="AE66" s="44" t="str">
        <f>IF(Table3[[#This Row],[MOST Likely Sch Impact (Days)]]="-","-",INDEX(RiskScoreMatrix, MATCH(Q66, ProbabilityHeaders, 0), MATCH(AD66, ImpactHeaders, 0)))</f>
        <v>-</v>
      </c>
      <c r="AF66" s="94"/>
      <c r="AG66" s="69"/>
      <c r="AH66" s="70"/>
      <c r="AI66" s="54"/>
      <c r="AJ66" s="53"/>
      <c r="AK66" s="97"/>
      <c r="AL66" s="41"/>
      <c r="AM66" s="59" t="str" cm="1">
        <f t="array" ref="AM66">IF(AL66="", "",
    _xlfn.IFS(
        AL66="Not Likely (&lt;10%)", 0.05,
        AL66="Low Likelihood (10%-30%)", 0.2,
        AL66="Likely (30%-70%)", 0.5,
        AL66="Highly Likely (70%-90%)", 0.8,
        AL66="Near Certainty (&gt;90%)", 0.95
    )
)</f>
        <v/>
      </c>
      <c r="AN66" s="32"/>
      <c r="AO66" s="58" t="str" cm="1">
        <f t="array" ref="AO66">IF(AN66="", "",
    _xlfn.IFS(
        AN66="Minimal (0%-5%)", 0.025,
        AN66="Minor (5%-10%)", 0.075,
        AN66="Moderate (10%-25%)", 0.175,
        AN66="Significant (25%-40%)", 0.325,
        AN66="Severe (&gt;40%)", 0.45
    )
)</f>
        <v/>
      </c>
      <c r="AP66" s="130" t="str">
        <f t="shared" si="12"/>
        <v>-</v>
      </c>
      <c r="AQ66" s="130" t="str">
        <f>IF(AO66="","-",AO66*'Risk Register'!$C$3)</f>
        <v>-</v>
      </c>
      <c r="AR66" s="130" t="str">
        <f t="shared" si="13"/>
        <v>-</v>
      </c>
      <c r="AS66" s="42"/>
      <c r="AT66" s="57" t="str" cm="1">
        <f t="array" ref="AT66">IF(AS66="", "",
    _xlfn.IFS(
        AS66="Minimal (0%-5%)", 0.025,
        AS66="Minor (5%-10%)", 0.075,
        AS66="Moderate (10%-25%)", 0.175,
        AS66="Significant (25%-40%)", 0.325,
        AS66="Severe (&gt;40%)", 0.45
    )
)</f>
        <v/>
      </c>
      <c r="AU66" s="127" t="str">
        <f t="shared" si="14"/>
        <v>-</v>
      </c>
      <c r="AV66" s="131" t="str">
        <f>IF(AT66="","-",AT66*'Risk Register'!$C$5)</f>
        <v>-</v>
      </c>
      <c r="AW66" s="127" t="str">
        <f t="shared" si="15"/>
        <v>-</v>
      </c>
      <c r="AX66" s="132"/>
      <c r="AY66" s="114" t="str">
        <f>_xlfn.LET(
    _xlpm.CostSel, AN66,
    _xlpm.SchedSel, AS66,
    _xlpm.ImpactOrder, {"Minimal (0%-5%)","Minor (5%-10%)","Moderate (10%-25%)","Significant (25%-40%)","Severe (&gt;40%)"},
    IF(_xlpm.CostSel="", IF(_xlpm.SchedSel="", "", _xlpm.SchedSel),
        IF(_xlpm.SchedSel="", _xlpm.CostSel,
            IF(MATCH(_xlpm.CostSel, _xlpm.ImpactOrder, 0) &gt; MATCH(_xlpm.SchedSel, _xlpm.ImpactOrder, 0), _xlpm.CostSel, _xlpm.SchedSel)
        )
    )
)</f>
        <v/>
      </c>
      <c r="AZ66" s="128" t="str">
        <f t="shared" si="16"/>
        <v>-</v>
      </c>
      <c r="BA66" s="100"/>
      <c r="BB66" s="133"/>
      <c r="BC66" s="43"/>
    </row>
    <row r="67" spans="1:55" x14ac:dyDescent="0.35">
      <c r="A67" s="34"/>
      <c r="B67" s="35"/>
      <c r="C67" s="35"/>
      <c r="D67" s="35"/>
      <c r="E67" s="35"/>
      <c r="F67" s="35"/>
      <c r="G67" s="35"/>
      <c r="H67" s="35"/>
      <c r="I67" s="67"/>
      <c r="J67" s="68"/>
      <c r="K67" s="64" t="str">
        <f>Table3[[#This Row],[IF]]&amp;", "&amp;Table3[[#This Row],[THEN]]</f>
        <v xml:space="preserve">, </v>
      </c>
      <c r="L67" s="35"/>
      <c r="M67" s="35"/>
      <c r="N67" s="55"/>
      <c r="O67" s="55"/>
      <c r="P67" s="92"/>
      <c r="Q67" s="56"/>
      <c r="R67" s="52" t="str" cm="1">
        <f t="array" ref="R67">IF(Q67="", "",
    _xlfn.IFS(
        Q67="Not Likely (&lt;10%)", 0.05,
        Q67="Low Likelihood (10%-30%)", 0.2,
        Q67="Likely (30%-70%)", 0.5,
        Q67="Highly Likely (70%-90%)", 0.8,
        Q67="Near Certainty (&gt;90%)", 0.95
    )
)</f>
        <v/>
      </c>
      <c r="S67" s="32"/>
      <c r="T67" s="51" t="str" cm="1">
        <f t="array" ref="T67">IF(S67="", "",
    _xlfn.IFS(
        S67="Minimal (0%-5%)", 0.025,
        S67="Minor (5%-10%)", 0.075,
        S67="Moderate (10%-25%)", 0.175,
        S67="Significant (25%-40%)", 0.325,
        S67="Severe (&gt;40%)", 0.45
    )
)</f>
        <v/>
      </c>
      <c r="U67" s="62" t="str">
        <f t="shared" si="8"/>
        <v>-</v>
      </c>
      <c r="V67" s="62" t="str">
        <f>IF(T67="","-",T67*'Risk Register'!$C$3)</f>
        <v>-</v>
      </c>
      <c r="W67" s="62" t="str">
        <f t="shared" si="9"/>
        <v>-</v>
      </c>
      <c r="X67" s="42"/>
      <c r="Y67" s="57" t="str" cm="1">
        <f t="array" ref="Y67">IF(X67="", "",
    _xlfn.IFS(
        X67="Minimal (0%-5%)", 0.025,
        X67="Minor (5%-10%)", 0.075,
        X67="Moderate (10%-25%)", 0.175,
        X67="Significant (25%-40%)", 0.325,
        X67="Severe (&gt;40%)", 0.45
    )
)</f>
        <v/>
      </c>
      <c r="Z67" s="126" t="str">
        <f t="shared" si="10"/>
        <v>-</v>
      </c>
      <c r="AA67" s="127" t="str">
        <f>IF(Y67="", "-",Y67*'Risk Register'!$C$5)</f>
        <v>-</v>
      </c>
      <c r="AB67" s="127" t="str">
        <f t="shared" si="11"/>
        <v>-</v>
      </c>
      <c r="AC67" s="128"/>
      <c r="AD67" s="129" t="str">
        <f>_xlfn.LET(
    _xlpm.CostSel, S67,
    _xlpm.SchedSel, X67,
    _xlpm.ImpactOrder, {"Minimal (0%-5%)","Minor (5%-10%)","Moderate (10%-25%)","Significant (25%-40%)","Severe (&gt;40%)"},
    IF(_xlpm.CostSel="", IF(_xlpm.SchedSel="", "", _xlpm.SchedSel),
        IF(_xlpm.SchedSel="", _xlpm.CostSel,
            IF(MATCH(_xlpm.CostSel, _xlpm.ImpactOrder, 0) &gt; MATCH(_xlpm.SchedSel, _xlpm.ImpactOrder, 0), _xlpm.CostSel, _xlpm.SchedSel)
        )
    )
)</f>
        <v/>
      </c>
      <c r="AE67" s="44" t="str">
        <f>IF(Table3[[#This Row],[MOST Likely Sch Impact (Days)]]="-","-",INDEX(RiskScoreMatrix, MATCH(Q67, ProbabilityHeaders, 0), MATCH(AD67, ImpactHeaders, 0)))</f>
        <v>-</v>
      </c>
      <c r="AF67" s="94"/>
      <c r="AG67" s="69"/>
      <c r="AH67" s="70"/>
      <c r="AI67" s="54"/>
      <c r="AJ67" s="53"/>
      <c r="AK67" s="97"/>
      <c r="AL67" s="41"/>
      <c r="AM67" s="59" t="str" cm="1">
        <f t="array" ref="AM67">IF(AL67="", "",
    _xlfn.IFS(
        AL67="Not Likely (&lt;10%)", 0.05,
        AL67="Low Likelihood (10%-30%)", 0.2,
        AL67="Likely (30%-70%)", 0.5,
        AL67="Highly Likely (70%-90%)", 0.8,
        AL67="Near Certainty (&gt;90%)", 0.95
    )
)</f>
        <v/>
      </c>
      <c r="AN67" s="32"/>
      <c r="AO67" s="58" t="str" cm="1">
        <f t="array" ref="AO67">IF(AN67="", "",
    _xlfn.IFS(
        AN67="Minimal (0%-5%)", 0.025,
        AN67="Minor (5%-10%)", 0.075,
        AN67="Moderate (10%-25%)", 0.175,
        AN67="Significant (25%-40%)", 0.325,
        AN67="Severe (&gt;40%)", 0.45
    )
)</f>
        <v/>
      </c>
      <c r="AP67" s="130" t="str">
        <f t="shared" si="12"/>
        <v>-</v>
      </c>
      <c r="AQ67" s="130" t="str">
        <f>IF(AO67="","-",AO67*'Risk Register'!$C$3)</f>
        <v>-</v>
      </c>
      <c r="AR67" s="130" t="str">
        <f t="shared" si="13"/>
        <v>-</v>
      </c>
      <c r="AS67" s="42"/>
      <c r="AT67" s="57" t="str" cm="1">
        <f t="array" ref="AT67">IF(AS67="", "",
    _xlfn.IFS(
        AS67="Minimal (0%-5%)", 0.025,
        AS67="Minor (5%-10%)", 0.075,
        AS67="Moderate (10%-25%)", 0.175,
        AS67="Significant (25%-40%)", 0.325,
        AS67="Severe (&gt;40%)", 0.45
    )
)</f>
        <v/>
      </c>
      <c r="AU67" s="127" t="str">
        <f t="shared" si="14"/>
        <v>-</v>
      </c>
      <c r="AV67" s="131" t="str">
        <f>IF(AT67="","-",AT67*'Risk Register'!$C$5)</f>
        <v>-</v>
      </c>
      <c r="AW67" s="127" t="str">
        <f t="shared" si="15"/>
        <v>-</v>
      </c>
      <c r="AX67" s="132"/>
      <c r="AY67" s="114" t="str">
        <f>_xlfn.LET(
    _xlpm.CostSel, AN67,
    _xlpm.SchedSel, AS67,
    _xlpm.ImpactOrder, {"Minimal (0%-5%)","Minor (5%-10%)","Moderate (10%-25%)","Significant (25%-40%)","Severe (&gt;40%)"},
    IF(_xlpm.CostSel="", IF(_xlpm.SchedSel="", "", _xlpm.SchedSel),
        IF(_xlpm.SchedSel="", _xlpm.CostSel,
            IF(MATCH(_xlpm.CostSel, _xlpm.ImpactOrder, 0) &gt; MATCH(_xlpm.SchedSel, _xlpm.ImpactOrder, 0), _xlpm.CostSel, _xlpm.SchedSel)
        )
    )
)</f>
        <v/>
      </c>
      <c r="AZ67" s="128" t="str">
        <f t="shared" si="16"/>
        <v>-</v>
      </c>
      <c r="BA67" s="100"/>
      <c r="BB67" s="133"/>
      <c r="BC67" s="43"/>
    </row>
    <row r="68" spans="1:55" x14ac:dyDescent="0.35">
      <c r="A68" s="34"/>
      <c r="B68" s="35"/>
      <c r="C68" s="35"/>
      <c r="D68" s="35"/>
      <c r="E68" s="35"/>
      <c r="F68" s="35"/>
      <c r="G68" s="35"/>
      <c r="H68" s="35"/>
      <c r="I68" s="67"/>
      <c r="J68" s="68"/>
      <c r="K68" s="64" t="str">
        <f>Table3[[#This Row],[IF]]&amp;", "&amp;Table3[[#This Row],[THEN]]</f>
        <v xml:space="preserve">, </v>
      </c>
      <c r="L68" s="35"/>
      <c r="M68" s="35"/>
      <c r="N68" s="55"/>
      <c r="O68" s="55"/>
      <c r="P68" s="92"/>
      <c r="Q68" s="56"/>
      <c r="R68" s="52" t="str" cm="1">
        <f t="array" ref="R68">IF(Q68="", "",
    _xlfn.IFS(
        Q68="Not Likely (&lt;10%)", 0.05,
        Q68="Low Likelihood (10%-30%)", 0.2,
        Q68="Likely (30%-70%)", 0.5,
        Q68="Highly Likely (70%-90%)", 0.8,
        Q68="Near Certainty (&gt;90%)", 0.95
    )
)</f>
        <v/>
      </c>
      <c r="S68" s="32"/>
      <c r="T68" s="51" t="str" cm="1">
        <f t="array" ref="T68">IF(S68="", "",
    _xlfn.IFS(
        S68="Minimal (0%-5%)", 0.025,
        S68="Minor (5%-10%)", 0.075,
        S68="Moderate (10%-25%)", 0.175,
        S68="Significant (25%-40%)", 0.325,
        S68="Severe (&gt;40%)", 0.45
    )
)</f>
        <v/>
      </c>
      <c r="U68" s="62" t="str">
        <f t="shared" si="8"/>
        <v>-</v>
      </c>
      <c r="V68" s="62" t="str">
        <f>IF(T68="","-",T68*'Risk Register'!$C$3)</f>
        <v>-</v>
      </c>
      <c r="W68" s="62" t="str">
        <f t="shared" si="9"/>
        <v>-</v>
      </c>
      <c r="X68" s="42"/>
      <c r="Y68" s="57" t="str" cm="1">
        <f t="array" ref="Y68">IF(X68="", "",
    _xlfn.IFS(
        X68="Minimal (0%-5%)", 0.025,
        X68="Minor (5%-10%)", 0.075,
        X68="Moderate (10%-25%)", 0.175,
        X68="Significant (25%-40%)", 0.325,
        X68="Severe (&gt;40%)", 0.45
    )
)</f>
        <v/>
      </c>
      <c r="Z68" s="126" t="str">
        <f t="shared" si="10"/>
        <v>-</v>
      </c>
      <c r="AA68" s="127" t="str">
        <f>IF(Y68="", "-",Y68*'Risk Register'!$C$5)</f>
        <v>-</v>
      </c>
      <c r="AB68" s="127" t="str">
        <f t="shared" si="11"/>
        <v>-</v>
      </c>
      <c r="AC68" s="128"/>
      <c r="AD68" s="129" t="str">
        <f>_xlfn.LET(
    _xlpm.CostSel, S68,
    _xlpm.SchedSel, X68,
    _xlpm.ImpactOrder, {"Minimal (0%-5%)","Minor (5%-10%)","Moderate (10%-25%)","Significant (25%-40%)","Severe (&gt;40%)"},
    IF(_xlpm.CostSel="", IF(_xlpm.SchedSel="", "", _xlpm.SchedSel),
        IF(_xlpm.SchedSel="", _xlpm.CostSel,
            IF(MATCH(_xlpm.CostSel, _xlpm.ImpactOrder, 0) &gt; MATCH(_xlpm.SchedSel, _xlpm.ImpactOrder, 0), _xlpm.CostSel, _xlpm.SchedSel)
        )
    )
)</f>
        <v/>
      </c>
      <c r="AE68" s="44" t="str">
        <f>IF(Table3[[#This Row],[MOST Likely Sch Impact (Days)]]="-","-",INDEX(RiskScoreMatrix, MATCH(Q68, ProbabilityHeaders, 0), MATCH(AD68, ImpactHeaders, 0)))</f>
        <v>-</v>
      </c>
      <c r="AF68" s="94"/>
      <c r="AG68" s="69"/>
      <c r="AH68" s="70"/>
      <c r="AI68" s="54"/>
      <c r="AJ68" s="53"/>
      <c r="AK68" s="97"/>
      <c r="AL68" s="41"/>
      <c r="AM68" s="59" t="str" cm="1">
        <f t="array" ref="AM68">IF(AL68="", "",
    _xlfn.IFS(
        AL68="Not Likely (&lt;10%)", 0.05,
        AL68="Low Likelihood (10%-30%)", 0.2,
        AL68="Likely (30%-70%)", 0.5,
        AL68="Highly Likely (70%-90%)", 0.8,
        AL68="Near Certainty (&gt;90%)", 0.95
    )
)</f>
        <v/>
      </c>
      <c r="AN68" s="32"/>
      <c r="AO68" s="58" t="str" cm="1">
        <f t="array" ref="AO68">IF(AN68="", "",
    _xlfn.IFS(
        AN68="Minimal (0%-5%)", 0.025,
        AN68="Minor (5%-10%)", 0.075,
        AN68="Moderate (10%-25%)", 0.175,
        AN68="Significant (25%-40%)", 0.325,
        AN68="Severe (&gt;40%)", 0.45
    )
)</f>
        <v/>
      </c>
      <c r="AP68" s="130" t="str">
        <f t="shared" si="12"/>
        <v>-</v>
      </c>
      <c r="AQ68" s="130" t="str">
        <f>IF(AO68="","-",AO68*'Risk Register'!$C$3)</f>
        <v>-</v>
      </c>
      <c r="AR68" s="130" t="str">
        <f t="shared" si="13"/>
        <v>-</v>
      </c>
      <c r="AS68" s="42"/>
      <c r="AT68" s="57" t="str" cm="1">
        <f t="array" ref="AT68">IF(AS68="", "",
    _xlfn.IFS(
        AS68="Minimal (0%-5%)", 0.025,
        AS68="Minor (5%-10%)", 0.075,
        AS68="Moderate (10%-25%)", 0.175,
        AS68="Significant (25%-40%)", 0.325,
        AS68="Severe (&gt;40%)", 0.45
    )
)</f>
        <v/>
      </c>
      <c r="AU68" s="127" t="str">
        <f t="shared" si="14"/>
        <v>-</v>
      </c>
      <c r="AV68" s="131" t="str">
        <f>IF(AT68="","-",AT68*'Risk Register'!$C$5)</f>
        <v>-</v>
      </c>
      <c r="AW68" s="127" t="str">
        <f t="shared" si="15"/>
        <v>-</v>
      </c>
      <c r="AX68" s="132"/>
      <c r="AY68" s="114" t="str">
        <f>_xlfn.LET(
    _xlpm.CostSel, AN68,
    _xlpm.SchedSel, AS68,
    _xlpm.ImpactOrder, {"Minimal (0%-5%)","Minor (5%-10%)","Moderate (10%-25%)","Significant (25%-40%)","Severe (&gt;40%)"},
    IF(_xlpm.CostSel="", IF(_xlpm.SchedSel="", "", _xlpm.SchedSel),
        IF(_xlpm.SchedSel="", _xlpm.CostSel,
            IF(MATCH(_xlpm.CostSel, _xlpm.ImpactOrder, 0) &gt; MATCH(_xlpm.SchedSel, _xlpm.ImpactOrder, 0), _xlpm.CostSel, _xlpm.SchedSel)
        )
    )
)</f>
        <v/>
      </c>
      <c r="AZ68" s="128" t="str">
        <f t="shared" si="16"/>
        <v>-</v>
      </c>
      <c r="BA68" s="100"/>
      <c r="BB68" s="133"/>
      <c r="BC68" s="43"/>
    </row>
    <row r="69" spans="1:55" x14ac:dyDescent="0.35">
      <c r="A69" s="34"/>
      <c r="B69" s="35"/>
      <c r="C69" s="35"/>
      <c r="D69" s="35"/>
      <c r="E69" s="35"/>
      <c r="F69" s="35"/>
      <c r="G69" s="35"/>
      <c r="H69" s="35"/>
      <c r="I69" s="67"/>
      <c r="J69" s="68"/>
      <c r="K69" s="64" t="str">
        <f>Table3[[#This Row],[IF]]&amp;", "&amp;Table3[[#This Row],[THEN]]</f>
        <v xml:space="preserve">, </v>
      </c>
      <c r="L69" s="35"/>
      <c r="M69" s="35"/>
      <c r="N69" s="55"/>
      <c r="O69" s="55"/>
      <c r="P69" s="92"/>
      <c r="Q69" s="56"/>
      <c r="R69" s="52" t="str" cm="1">
        <f t="array" ref="R69">IF(Q69="", "",
    _xlfn.IFS(
        Q69="Not Likely (&lt;10%)", 0.05,
        Q69="Low Likelihood (10%-30%)", 0.2,
        Q69="Likely (30%-70%)", 0.5,
        Q69="Highly Likely (70%-90%)", 0.8,
        Q69="Near Certainty (&gt;90%)", 0.95
    )
)</f>
        <v/>
      </c>
      <c r="S69" s="32"/>
      <c r="T69" s="51" t="str" cm="1">
        <f t="array" ref="T69">IF(S69="", "",
    _xlfn.IFS(
        S69="Minimal (0%-5%)", 0.025,
        S69="Minor (5%-10%)", 0.075,
        S69="Moderate (10%-25%)", 0.175,
        S69="Significant (25%-40%)", 0.325,
        S69="Severe (&gt;40%)", 0.45
    )
)</f>
        <v/>
      </c>
      <c r="U69" s="62" t="str">
        <f t="shared" si="8"/>
        <v>-</v>
      </c>
      <c r="V69" s="62" t="str">
        <f>IF(T69="","-",T69*'Risk Register'!$C$3)</f>
        <v>-</v>
      </c>
      <c r="W69" s="62" t="str">
        <f t="shared" si="9"/>
        <v>-</v>
      </c>
      <c r="X69" s="42"/>
      <c r="Y69" s="57" t="str" cm="1">
        <f t="array" ref="Y69">IF(X69="", "",
    _xlfn.IFS(
        X69="Minimal (0%-5%)", 0.025,
        X69="Minor (5%-10%)", 0.075,
        X69="Moderate (10%-25%)", 0.175,
        X69="Significant (25%-40%)", 0.325,
        X69="Severe (&gt;40%)", 0.45
    )
)</f>
        <v/>
      </c>
      <c r="Z69" s="126" t="str">
        <f t="shared" si="10"/>
        <v>-</v>
      </c>
      <c r="AA69" s="127" t="str">
        <f>IF(Y69="", "-",Y69*'Risk Register'!$C$5)</f>
        <v>-</v>
      </c>
      <c r="AB69" s="127" t="str">
        <f t="shared" si="11"/>
        <v>-</v>
      </c>
      <c r="AC69" s="128"/>
      <c r="AD69" s="129" t="str">
        <f>_xlfn.LET(
    _xlpm.CostSel, S69,
    _xlpm.SchedSel, X69,
    _xlpm.ImpactOrder, {"Minimal (0%-5%)","Minor (5%-10%)","Moderate (10%-25%)","Significant (25%-40%)","Severe (&gt;40%)"},
    IF(_xlpm.CostSel="", IF(_xlpm.SchedSel="", "", _xlpm.SchedSel),
        IF(_xlpm.SchedSel="", _xlpm.CostSel,
            IF(MATCH(_xlpm.CostSel, _xlpm.ImpactOrder, 0) &gt; MATCH(_xlpm.SchedSel, _xlpm.ImpactOrder, 0), _xlpm.CostSel, _xlpm.SchedSel)
        )
    )
)</f>
        <v/>
      </c>
      <c r="AE69" s="44" t="str">
        <f>IF(Table3[[#This Row],[MOST Likely Sch Impact (Days)]]="-","-",INDEX(RiskScoreMatrix, MATCH(Q69, ProbabilityHeaders, 0), MATCH(AD69, ImpactHeaders, 0)))</f>
        <v>-</v>
      </c>
      <c r="AF69" s="94"/>
      <c r="AG69" s="69"/>
      <c r="AH69" s="70"/>
      <c r="AI69" s="54"/>
      <c r="AJ69" s="53"/>
      <c r="AK69" s="97"/>
      <c r="AL69" s="41"/>
      <c r="AM69" s="59" t="str" cm="1">
        <f t="array" ref="AM69">IF(AL69="", "",
    _xlfn.IFS(
        AL69="Not Likely (&lt;10%)", 0.05,
        AL69="Low Likelihood (10%-30%)", 0.2,
        AL69="Likely (30%-70%)", 0.5,
        AL69="Highly Likely (70%-90%)", 0.8,
        AL69="Near Certainty (&gt;90%)", 0.95
    )
)</f>
        <v/>
      </c>
      <c r="AN69" s="32"/>
      <c r="AO69" s="58" t="str" cm="1">
        <f t="array" ref="AO69">IF(AN69="", "",
    _xlfn.IFS(
        AN69="Minimal (0%-5%)", 0.025,
        AN69="Minor (5%-10%)", 0.075,
        AN69="Moderate (10%-25%)", 0.175,
        AN69="Significant (25%-40%)", 0.325,
        AN69="Severe (&gt;40%)", 0.45
    )
)</f>
        <v/>
      </c>
      <c r="AP69" s="130" t="str">
        <f t="shared" si="12"/>
        <v>-</v>
      </c>
      <c r="AQ69" s="130" t="str">
        <f>IF(AO69="","-",AO69*'Risk Register'!$C$3)</f>
        <v>-</v>
      </c>
      <c r="AR69" s="130" t="str">
        <f t="shared" si="13"/>
        <v>-</v>
      </c>
      <c r="AS69" s="42"/>
      <c r="AT69" s="57" t="str" cm="1">
        <f t="array" ref="AT69">IF(AS69="", "",
    _xlfn.IFS(
        AS69="Minimal (0%-5%)", 0.025,
        AS69="Minor (5%-10%)", 0.075,
        AS69="Moderate (10%-25%)", 0.175,
        AS69="Significant (25%-40%)", 0.325,
        AS69="Severe (&gt;40%)", 0.45
    )
)</f>
        <v/>
      </c>
      <c r="AU69" s="127" t="str">
        <f t="shared" si="14"/>
        <v>-</v>
      </c>
      <c r="AV69" s="131" t="str">
        <f>IF(AT69="","-",AT69*'Risk Register'!$C$5)</f>
        <v>-</v>
      </c>
      <c r="AW69" s="127" t="str">
        <f t="shared" si="15"/>
        <v>-</v>
      </c>
      <c r="AX69" s="132"/>
      <c r="AY69" s="114" t="str">
        <f>_xlfn.LET(
    _xlpm.CostSel, AN69,
    _xlpm.SchedSel, AS69,
    _xlpm.ImpactOrder, {"Minimal (0%-5%)","Minor (5%-10%)","Moderate (10%-25%)","Significant (25%-40%)","Severe (&gt;40%)"},
    IF(_xlpm.CostSel="", IF(_xlpm.SchedSel="", "", _xlpm.SchedSel),
        IF(_xlpm.SchedSel="", _xlpm.CostSel,
            IF(MATCH(_xlpm.CostSel, _xlpm.ImpactOrder, 0) &gt; MATCH(_xlpm.SchedSel, _xlpm.ImpactOrder, 0), _xlpm.CostSel, _xlpm.SchedSel)
        )
    )
)</f>
        <v/>
      </c>
      <c r="AZ69" s="128" t="str">
        <f t="shared" si="16"/>
        <v>-</v>
      </c>
      <c r="BA69" s="100"/>
      <c r="BB69" s="133"/>
      <c r="BC69" s="43"/>
    </row>
    <row r="70" spans="1:55" x14ac:dyDescent="0.35">
      <c r="A70" s="34"/>
      <c r="B70" s="35"/>
      <c r="C70" s="35"/>
      <c r="D70" s="35"/>
      <c r="E70" s="35"/>
      <c r="F70" s="35"/>
      <c r="G70" s="35"/>
      <c r="H70" s="35"/>
      <c r="I70" s="67"/>
      <c r="J70" s="68"/>
      <c r="K70" s="64" t="str">
        <f>Table3[[#This Row],[IF]]&amp;", "&amp;Table3[[#This Row],[THEN]]</f>
        <v xml:space="preserve">, </v>
      </c>
      <c r="L70" s="35"/>
      <c r="M70" s="35"/>
      <c r="N70" s="55"/>
      <c r="O70" s="55"/>
      <c r="P70" s="92"/>
      <c r="Q70" s="56"/>
      <c r="R70" s="52" t="str" cm="1">
        <f t="array" ref="R70">IF(Q70="", "",
    _xlfn.IFS(
        Q70="Not Likely (&lt;10%)", 0.05,
        Q70="Low Likelihood (10%-30%)", 0.2,
        Q70="Likely (30%-70%)", 0.5,
        Q70="Highly Likely (70%-90%)", 0.8,
        Q70="Near Certainty (&gt;90%)", 0.95
    )
)</f>
        <v/>
      </c>
      <c r="S70" s="32"/>
      <c r="T70" s="51" t="str" cm="1">
        <f t="array" ref="T70">IF(S70="", "",
    _xlfn.IFS(
        S70="Minimal (0%-5%)", 0.025,
        S70="Minor (5%-10%)", 0.075,
        S70="Moderate (10%-25%)", 0.175,
        S70="Significant (25%-40%)", 0.325,
        S70="Severe (&gt;40%)", 0.45
    )
)</f>
        <v/>
      </c>
      <c r="U70" s="62" t="str">
        <f t="shared" si="8"/>
        <v>-</v>
      </c>
      <c r="V70" s="62" t="str">
        <f>IF(T70="","-",T70*'Risk Register'!$C$3)</f>
        <v>-</v>
      </c>
      <c r="W70" s="62" t="str">
        <f t="shared" si="9"/>
        <v>-</v>
      </c>
      <c r="X70" s="42"/>
      <c r="Y70" s="57" t="str" cm="1">
        <f t="array" ref="Y70">IF(X70="", "",
    _xlfn.IFS(
        X70="Minimal (0%-5%)", 0.025,
        X70="Minor (5%-10%)", 0.075,
        X70="Moderate (10%-25%)", 0.175,
        X70="Significant (25%-40%)", 0.325,
        X70="Severe (&gt;40%)", 0.45
    )
)</f>
        <v/>
      </c>
      <c r="Z70" s="126" t="str">
        <f t="shared" si="10"/>
        <v>-</v>
      </c>
      <c r="AA70" s="127" t="str">
        <f>IF(Y70="", "-",Y70*'Risk Register'!$C$5)</f>
        <v>-</v>
      </c>
      <c r="AB70" s="127" t="str">
        <f t="shared" si="11"/>
        <v>-</v>
      </c>
      <c r="AC70" s="128"/>
      <c r="AD70" s="129" t="str">
        <f>_xlfn.LET(
    _xlpm.CostSel, S70,
    _xlpm.SchedSel, X70,
    _xlpm.ImpactOrder, {"Minimal (0%-5%)","Minor (5%-10%)","Moderate (10%-25%)","Significant (25%-40%)","Severe (&gt;40%)"},
    IF(_xlpm.CostSel="", IF(_xlpm.SchedSel="", "", _xlpm.SchedSel),
        IF(_xlpm.SchedSel="", _xlpm.CostSel,
            IF(MATCH(_xlpm.CostSel, _xlpm.ImpactOrder, 0) &gt; MATCH(_xlpm.SchedSel, _xlpm.ImpactOrder, 0), _xlpm.CostSel, _xlpm.SchedSel)
        )
    )
)</f>
        <v/>
      </c>
      <c r="AE70" s="44" t="str">
        <f>IF(Table3[[#This Row],[MOST Likely Sch Impact (Days)]]="-","-",INDEX(RiskScoreMatrix, MATCH(Q70, ProbabilityHeaders, 0), MATCH(AD70, ImpactHeaders, 0)))</f>
        <v>-</v>
      </c>
      <c r="AF70" s="94"/>
      <c r="AG70" s="69"/>
      <c r="AH70" s="70"/>
      <c r="AI70" s="54"/>
      <c r="AJ70" s="53"/>
      <c r="AK70" s="97"/>
      <c r="AL70" s="41"/>
      <c r="AM70" s="59" t="str" cm="1">
        <f t="array" ref="AM70">IF(AL70="", "",
    _xlfn.IFS(
        AL70="Not Likely (&lt;10%)", 0.05,
        AL70="Low Likelihood (10%-30%)", 0.2,
        AL70="Likely (30%-70%)", 0.5,
        AL70="Highly Likely (70%-90%)", 0.8,
        AL70="Near Certainty (&gt;90%)", 0.95
    )
)</f>
        <v/>
      </c>
      <c r="AN70" s="32"/>
      <c r="AO70" s="58" t="str" cm="1">
        <f t="array" ref="AO70">IF(AN70="", "",
    _xlfn.IFS(
        AN70="Minimal (0%-5%)", 0.025,
        AN70="Minor (5%-10%)", 0.075,
        AN70="Moderate (10%-25%)", 0.175,
        AN70="Significant (25%-40%)", 0.325,
        AN70="Severe (&gt;40%)", 0.45
    )
)</f>
        <v/>
      </c>
      <c r="AP70" s="130" t="str">
        <f t="shared" si="12"/>
        <v>-</v>
      </c>
      <c r="AQ70" s="130" t="str">
        <f>IF(AO70="","-",AO70*'Risk Register'!$C$3)</f>
        <v>-</v>
      </c>
      <c r="AR70" s="130" t="str">
        <f t="shared" si="13"/>
        <v>-</v>
      </c>
      <c r="AS70" s="42"/>
      <c r="AT70" s="57" t="str" cm="1">
        <f t="array" ref="AT70">IF(AS70="", "",
    _xlfn.IFS(
        AS70="Minimal (0%-5%)", 0.025,
        AS70="Minor (5%-10%)", 0.075,
        AS70="Moderate (10%-25%)", 0.175,
        AS70="Significant (25%-40%)", 0.325,
        AS70="Severe (&gt;40%)", 0.45
    )
)</f>
        <v/>
      </c>
      <c r="AU70" s="127" t="str">
        <f t="shared" si="14"/>
        <v>-</v>
      </c>
      <c r="AV70" s="131" t="str">
        <f>IF(AT70="","-",AT70*'Risk Register'!$C$5)</f>
        <v>-</v>
      </c>
      <c r="AW70" s="127" t="str">
        <f t="shared" si="15"/>
        <v>-</v>
      </c>
      <c r="AX70" s="132"/>
      <c r="AY70" s="114" t="str">
        <f>_xlfn.LET(
    _xlpm.CostSel, AN70,
    _xlpm.SchedSel, AS70,
    _xlpm.ImpactOrder, {"Minimal (0%-5%)","Minor (5%-10%)","Moderate (10%-25%)","Significant (25%-40%)","Severe (&gt;40%)"},
    IF(_xlpm.CostSel="", IF(_xlpm.SchedSel="", "", _xlpm.SchedSel),
        IF(_xlpm.SchedSel="", _xlpm.CostSel,
            IF(MATCH(_xlpm.CostSel, _xlpm.ImpactOrder, 0) &gt; MATCH(_xlpm.SchedSel, _xlpm.ImpactOrder, 0), _xlpm.CostSel, _xlpm.SchedSel)
        )
    )
)</f>
        <v/>
      </c>
      <c r="AZ70" s="128" t="str">
        <f t="shared" si="16"/>
        <v>-</v>
      </c>
      <c r="BA70" s="100"/>
      <c r="BB70" s="133"/>
      <c r="BC70" s="43"/>
    </row>
    <row r="71" spans="1:55" x14ac:dyDescent="0.35">
      <c r="A71" s="34"/>
      <c r="B71" s="35"/>
      <c r="C71" s="35"/>
      <c r="D71" s="35"/>
      <c r="E71" s="35"/>
      <c r="F71" s="35"/>
      <c r="G71" s="35"/>
      <c r="H71" s="35"/>
      <c r="I71" s="67"/>
      <c r="J71" s="68"/>
      <c r="K71" s="64" t="str">
        <f>Table3[[#This Row],[IF]]&amp;", "&amp;Table3[[#This Row],[THEN]]</f>
        <v xml:space="preserve">, </v>
      </c>
      <c r="L71" s="35"/>
      <c r="M71" s="35"/>
      <c r="N71" s="55"/>
      <c r="O71" s="55"/>
      <c r="P71" s="92"/>
      <c r="Q71" s="56"/>
      <c r="R71" s="52" t="str" cm="1">
        <f t="array" ref="R71">IF(Q71="", "",
    _xlfn.IFS(
        Q71="Not Likely (&lt;10%)", 0.05,
        Q71="Low Likelihood (10%-30%)", 0.2,
        Q71="Likely (30%-70%)", 0.5,
        Q71="Highly Likely (70%-90%)", 0.8,
        Q71="Near Certainty (&gt;90%)", 0.95
    )
)</f>
        <v/>
      </c>
      <c r="S71" s="32"/>
      <c r="T71" s="51" t="str" cm="1">
        <f t="array" ref="T71">IF(S71="", "",
    _xlfn.IFS(
        S71="Minimal (0%-5%)", 0.025,
        S71="Minor (5%-10%)", 0.075,
        S71="Moderate (10%-25%)", 0.175,
        S71="Significant (25%-40%)", 0.325,
        S71="Severe (&gt;40%)", 0.45
    )
)</f>
        <v/>
      </c>
      <c r="U71" s="62" t="str">
        <f t="shared" si="8"/>
        <v>-</v>
      </c>
      <c r="V71" s="62" t="str">
        <f>IF(T71="","-",T71*'Risk Register'!$C$3)</f>
        <v>-</v>
      </c>
      <c r="W71" s="62" t="str">
        <f t="shared" si="9"/>
        <v>-</v>
      </c>
      <c r="X71" s="42"/>
      <c r="Y71" s="57" t="str" cm="1">
        <f t="array" ref="Y71">IF(X71="", "",
    _xlfn.IFS(
        X71="Minimal (0%-5%)", 0.025,
        X71="Minor (5%-10%)", 0.075,
        X71="Moderate (10%-25%)", 0.175,
        X71="Significant (25%-40%)", 0.325,
        X71="Severe (&gt;40%)", 0.45
    )
)</f>
        <v/>
      </c>
      <c r="Z71" s="126" t="str">
        <f t="shared" si="10"/>
        <v>-</v>
      </c>
      <c r="AA71" s="127" t="str">
        <f>IF(Y71="", "-",Y71*'Risk Register'!$C$5)</f>
        <v>-</v>
      </c>
      <c r="AB71" s="127" t="str">
        <f t="shared" si="11"/>
        <v>-</v>
      </c>
      <c r="AC71" s="128"/>
      <c r="AD71" s="129" t="str">
        <f>_xlfn.LET(
    _xlpm.CostSel, S71,
    _xlpm.SchedSel, X71,
    _xlpm.ImpactOrder, {"Minimal (0%-5%)","Minor (5%-10%)","Moderate (10%-25%)","Significant (25%-40%)","Severe (&gt;40%)"},
    IF(_xlpm.CostSel="", IF(_xlpm.SchedSel="", "", _xlpm.SchedSel),
        IF(_xlpm.SchedSel="", _xlpm.CostSel,
            IF(MATCH(_xlpm.CostSel, _xlpm.ImpactOrder, 0) &gt; MATCH(_xlpm.SchedSel, _xlpm.ImpactOrder, 0), _xlpm.CostSel, _xlpm.SchedSel)
        )
    )
)</f>
        <v/>
      </c>
      <c r="AE71" s="44" t="str">
        <f>IF(Table3[[#This Row],[MOST Likely Sch Impact (Days)]]="-","-",INDEX(RiskScoreMatrix, MATCH(Q71, ProbabilityHeaders, 0), MATCH(AD71, ImpactHeaders, 0)))</f>
        <v>-</v>
      </c>
      <c r="AF71" s="94"/>
      <c r="AG71" s="69"/>
      <c r="AH71" s="70"/>
      <c r="AI71" s="54"/>
      <c r="AJ71" s="53"/>
      <c r="AK71" s="97"/>
      <c r="AL71" s="41"/>
      <c r="AM71" s="59" t="str" cm="1">
        <f t="array" ref="AM71">IF(AL71="", "",
    _xlfn.IFS(
        AL71="Not Likely (&lt;10%)", 0.05,
        AL71="Low Likelihood (10%-30%)", 0.2,
        AL71="Likely (30%-70%)", 0.5,
        AL71="Highly Likely (70%-90%)", 0.8,
        AL71="Near Certainty (&gt;90%)", 0.95
    )
)</f>
        <v/>
      </c>
      <c r="AN71" s="32"/>
      <c r="AO71" s="58" t="str" cm="1">
        <f t="array" ref="AO71">IF(AN71="", "",
    _xlfn.IFS(
        AN71="Minimal (0%-5%)", 0.025,
        AN71="Minor (5%-10%)", 0.075,
        AN71="Moderate (10%-25%)", 0.175,
        AN71="Significant (25%-40%)", 0.325,
        AN71="Severe (&gt;40%)", 0.45
    )
)</f>
        <v/>
      </c>
      <c r="AP71" s="130" t="str">
        <f t="shared" si="12"/>
        <v>-</v>
      </c>
      <c r="AQ71" s="130" t="str">
        <f>IF(AO71="","-",AO71*'Risk Register'!$C$3)</f>
        <v>-</v>
      </c>
      <c r="AR71" s="130" t="str">
        <f t="shared" si="13"/>
        <v>-</v>
      </c>
      <c r="AS71" s="42"/>
      <c r="AT71" s="57" t="str" cm="1">
        <f t="array" ref="AT71">IF(AS71="", "",
    _xlfn.IFS(
        AS71="Minimal (0%-5%)", 0.025,
        AS71="Minor (5%-10%)", 0.075,
        AS71="Moderate (10%-25%)", 0.175,
        AS71="Significant (25%-40%)", 0.325,
        AS71="Severe (&gt;40%)", 0.45
    )
)</f>
        <v/>
      </c>
      <c r="AU71" s="127" t="str">
        <f t="shared" si="14"/>
        <v>-</v>
      </c>
      <c r="AV71" s="131" t="str">
        <f>IF(AT71="","-",AT71*'Risk Register'!$C$5)</f>
        <v>-</v>
      </c>
      <c r="AW71" s="127" t="str">
        <f t="shared" si="15"/>
        <v>-</v>
      </c>
      <c r="AX71" s="132"/>
      <c r="AY71" s="114" t="str">
        <f>_xlfn.LET(
    _xlpm.CostSel, AN71,
    _xlpm.SchedSel, AS71,
    _xlpm.ImpactOrder, {"Minimal (0%-5%)","Minor (5%-10%)","Moderate (10%-25%)","Significant (25%-40%)","Severe (&gt;40%)"},
    IF(_xlpm.CostSel="", IF(_xlpm.SchedSel="", "", _xlpm.SchedSel),
        IF(_xlpm.SchedSel="", _xlpm.CostSel,
            IF(MATCH(_xlpm.CostSel, _xlpm.ImpactOrder, 0) &gt; MATCH(_xlpm.SchedSel, _xlpm.ImpactOrder, 0), _xlpm.CostSel, _xlpm.SchedSel)
        )
    )
)</f>
        <v/>
      </c>
      <c r="AZ71" s="128" t="str">
        <f t="shared" si="16"/>
        <v>-</v>
      </c>
      <c r="BA71" s="100"/>
      <c r="BB71" s="133"/>
      <c r="BC71" s="43"/>
    </row>
    <row r="72" spans="1:55" x14ac:dyDescent="0.35">
      <c r="A72" s="34"/>
      <c r="B72" s="35"/>
      <c r="C72" s="35"/>
      <c r="D72" s="35"/>
      <c r="E72" s="35"/>
      <c r="F72" s="35"/>
      <c r="G72" s="35"/>
      <c r="H72" s="35"/>
      <c r="I72" s="67"/>
      <c r="J72" s="68"/>
      <c r="K72" s="64" t="str">
        <f>Table3[[#This Row],[IF]]&amp;", "&amp;Table3[[#This Row],[THEN]]</f>
        <v xml:space="preserve">, </v>
      </c>
      <c r="L72" s="35"/>
      <c r="M72" s="35"/>
      <c r="N72" s="55"/>
      <c r="O72" s="55"/>
      <c r="P72" s="92"/>
      <c r="Q72" s="56"/>
      <c r="R72" s="52" t="str" cm="1">
        <f t="array" ref="R72">IF(Q72="", "",
    _xlfn.IFS(
        Q72="Not Likely (&lt;10%)", 0.05,
        Q72="Low Likelihood (10%-30%)", 0.2,
        Q72="Likely (30%-70%)", 0.5,
        Q72="Highly Likely (70%-90%)", 0.8,
        Q72="Near Certainty (&gt;90%)", 0.95
    )
)</f>
        <v/>
      </c>
      <c r="S72" s="32"/>
      <c r="T72" s="51" t="str" cm="1">
        <f t="array" ref="T72">IF(S72="", "",
    _xlfn.IFS(
        S72="Minimal (0%-5%)", 0.025,
        S72="Minor (5%-10%)", 0.075,
        S72="Moderate (10%-25%)", 0.175,
        S72="Significant (25%-40%)", 0.325,
        S72="Severe (&gt;40%)", 0.45
    )
)</f>
        <v/>
      </c>
      <c r="U72" s="62" t="str">
        <f t="shared" ref="U72:U101" si="17">IF(V72="-","-",V72-(0.25*V72))</f>
        <v>-</v>
      </c>
      <c r="V72" s="62" t="str">
        <f>IF(T72="","-",T72*'Risk Register'!$C$3)</f>
        <v>-</v>
      </c>
      <c r="W72" s="62" t="str">
        <f t="shared" ref="W72:W101" si="18">IF(V72="-","-",V72+(0.25*V72))</f>
        <v>-</v>
      </c>
      <c r="X72" s="42"/>
      <c r="Y72" s="57" t="str" cm="1">
        <f t="array" ref="Y72">IF(X72="", "",
    _xlfn.IFS(
        X72="Minimal (0%-5%)", 0.025,
        X72="Minor (5%-10%)", 0.075,
        X72="Moderate (10%-25%)", 0.175,
        X72="Significant (25%-40%)", 0.325,
        X72="Severe (&gt;40%)", 0.45
    )
)</f>
        <v/>
      </c>
      <c r="Z72" s="126" t="str">
        <f t="shared" ref="Z72:Z101" si="19">IF(AA72="-","-",AA72-(0.25*AA72))</f>
        <v>-</v>
      </c>
      <c r="AA72" s="127" t="str">
        <f>IF(Y72="", "-",Y72*'Risk Register'!$C$5)</f>
        <v>-</v>
      </c>
      <c r="AB72" s="127" t="str">
        <f t="shared" ref="AB72:AB101" si="20">IF(AA72="-","-",AA72+(0.25*AA72))</f>
        <v>-</v>
      </c>
      <c r="AC72" s="128"/>
      <c r="AD72" s="129" t="str">
        <f>_xlfn.LET(
    _xlpm.CostSel, S72,
    _xlpm.SchedSel, X72,
    _xlpm.ImpactOrder, {"Minimal (0%-5%)","Minor (5%-10%)","Moderate (10%-25%)","Significant (25%-40%)","Severe (&gt;40%)"},
    IF(_xlpm.CostSel="", IF(_xlpm.SchedSel="", "", _xlpm.SchedSel),
        IF(_xlpm.SchedSel="", _xlpm.CostSel,
            IF(MATCH(_xlpm.CostSel, _xlpm.ImpactOrder, 0) &gt; MATCH(_xlpm.SchedSel, _xlpm.ImpactOrder, 0), _xlpm.CostSel, _xlpm.SchedSel)
        )
    )
)</f>
        <v/>
      </c>
      <c r="AE72" s="44" t="str">
        <f>IF(Table3[[#This Row],[MOST Likely Sch Impact (Days)]]="-","-",INDEX(RiskScoreMatrix, MATCH(Q72, ProbabilityHeaders, 0), MATCH(AD72, ImpactHeaders, 0)))</f>
        <v>-</v>
      </c>
      <c r="AF72" s="94"/>
      <c r="AG72" s="69"/>
      <c r="AH72" s="70"/>
      <c r="AI72" s="54"/>
      <c r="AJ72" s="53"/>
      <c r="AK72" s="97"/>
      <c r="AL72" s="41"/>
      <c r="AM72" s="59" t="str" cm="1">
        <f t="array" ref="AM72">IF(AL72="", "",
    _xlfn.IFS(
        AL72="Not Likely (&lt;10%)", 0.05,
        AL72="Low Likelihood (10%-30%)", 0.2,
        AL72="Likely (30%-70%)", 0.5,
        AL72="Highly Likely (70%-90%)", 0.8,
        AL72="Near Certainty (&gt;90%)", 0.95
    )
)</f>
        <v/>
      </c>
      <c r="AN72" s="32"/>
      <c r="AO72" s="58" t="str" cm="1">
        <f t="array" ref="AO72">IF(AN72="", "",
    _xlfn.IFS(
        AN72="Minimal (0%-5%)", 0.025,
        AN72="Minor (5%-10%)", 0.075,
        AN72="Moderate (10%-25%)", 0.175,
        AN72="Significant (25%-40%)", 0.325,
        AN72="Severe (&gt;40%)", 0.45
    )
)</f>
        <v/>
      </c>
      <c r="AP72" s="130" t="str">
        <f t="shared" ref="AP72:AP101" si="21">IF(AQ72="-","-",AQ72-(0.25*AQ72))</f>
        <v>-</v>
      </c>
      <c r="AQ72" s="130" t="str">
        <f>IF(AO72="","-",AO72*'Risk Register'!$C$3)</f>
        <v>-</v>
      </c>
      <c r="AR72" s="130" t="str">
        <f t="shared" ref="AR72:AR101" si="22">IF(AQ72="-","-",AQ72+(0.25*AQ72))</f>
        <v>-</v>
      </c>
      <c r="AS72" s="42"/>
      <c r="AT72" s="57" t="str" cm="1">
        <f t="array" ref="AT72">IF(AS72="", "",
    _xlfn.IFS(
        AS72="Minimal (0%-5%)", 0.025,
        AS72="Minor (5%-10%)", 0.075,
        AS72="Moderate (10%-25%)", 0.175,
        AS72="Significant (25%-40%)", 0.325,
        AS72="Severe (&gt;40%)", 0.45
    )
)</f>
        <v/>
      </c>
      <c r="AU72" s="127" t="str">
        <f t="shared" ref="AU72:AU101" si="23">IF(AV72="-","-",AV72-(0.25*AV72))</f>
        <v>-</v>
      </c>
      <c r="AV72" s="131" t="str">
        <f>IF(AT72="","-",AT72*'Risk Register'!$C$5)</f>
        <v>-</v>
      </c>
      <c r="AW72" s="127" t="str">
        <f t="shared" ref="AW72:AW101" si="24">(IF(AV72="-","-",AV72+(0.25*AV72)))</f>
        <v>-</v>
      </c>
      <c r="AX72" s="132"/>
      <c r="AY72" s="114" t="str">
        <f>_xlfn.LET(
    _xlpm.CostSel, AN72,
    _xlpm.SchedSel, AS72,
    _xlpm.ImpactOrder, {"Minimal (0%-5%)","Minor (5%-10%)","Moderate (10%-25%)","Significant (25%-40%)","Severe (&gt;40%)"},
    IF(_xlpm.CostSel="", IF(_xlpm.SchedSel="", "", _xlpm.SchedSel),
        IF(_xlpm.SchedSel="", _xlpm.CostSel,
            IF(MATCH(_xlpm.CostSel, _xlpm.ImpactOrder, 0) &gt; MATCH(_xlpm.SchedSel, _xlpm.ImpactOrder, 0), _xlpm.CostSel, _xlpm.SchedSel)
        )
    )
)</f>
        <v/>
      </c>
      <c r="AZ72" s="128" t="str">
        <f t="shared" ref="AZ72:AZ101" si="25">IF(AV72="-","-",INDEX(RiskScoreMatrix, MATCH(AL72, ProbabilityHeaders, 0), MATCH(AY72, ImpactHeaders, 0)))</f>
        <v>-</v>
      </c>
      <c r="BA72" s="100"/>
      <c r="BB72" s="133"/>
      <c r="BC72" s="43"/>
    </row>
    <row r="73" spans="1:55" x14ac:dyDescent="0.35">
      <c r="A73" s="34"/>
      <c r="B73" s="35"/>
      <c r="C73" s="35"/>
      <c r="D73" s="35"/>
      <c r="E73" s="35"/>
      <c r="F73" s="35"/>
      <c r="G73" s="35"/>
      <c r="H73" s="35"/>
      <c r="I73" s="67"/>
      <c r="J73" s="68"/>
      <c r="K73" s="64" t="str">
        <f>Table3[[#This Row],[IF]]&amp;", "&amp;Table3[[#This Row],[THEN]]</f>
        <v xml:space="preserve">, </v>
      </c>
      <c r="L73" s="35"/>
      <c r="M73" s="35"/>
      <c r="N73" s="55"/>
      <c r="O73" s="55"/>
      <c r="P73" s="92"/>
      <c r="Q73" s="56"/>
      <c r="R73" s="52" t="str" cm="1">
        <f t="array" ref="R73">IF(Q73="", "",
    _xlfn.IFS(
        Q73="Not Likely (&lt;10%)", 0.05,
        Q73="Low Likelihood (10%-30%)", 0.2,
        Q73="Likely (30%-70%)", 0.5,
        Q73="Highly Likely (70%-90%)", 0.8,
        Q73="Near Certainty (&gt;90%)", 0.95
    )
)</f>
        <v/>
      </c>
      <c r="S73" s="32"/>
      <c r="T73" s="51" t="str" cm="1">
        <f t="array" ref="T73">IF(S73="", "",
    _xlfn.IFS(
        S73="Minimal (0%-5%)", 0.025,
        S73="Minor (5%-10%)", 0.075,
        S73="Moderate (10%-25%)", 0.175,
        S73="Significant (25%-40%)", 0.325,
        S73="Severe (&gt;40%)", 0.45
    )
)</f>
        <v/>
      </c>
      <c r="U73" s="62" t="str">
        <f t="shared" si="17"/>
        <v>-</v>
      </c>
      <c r="V73" s="62" t="str">
        <f>IF(T73="","-",T73*'Risk Register'!$C$3)</f>
        <v>-</v>
      </c>
      <c r="W73" s="62" t="str">
        <f t="shared" si="18"/>
        <v>-</v>
      </c>
      <c r="X73" s="42"/>
      <c r="Y73" s="57" t="str" cm="1">
        <f t="array" ref="Y73">IF(X73="", "",
    _xlfn.IFS(
        X73="Minimal (0%-5%)", 0.025,
        X73="Minor (5%-10%)", 0.075,
        X73="Moderate (10%-25%)", 0.175,
        X73="Significant (25%-40%)", 0.325,
        X73="Severe (&gt;40%)", 0.45
    )
)</f>
        <v/>
      </c>
      <c r="Z73" s="126" t="str">
        <f t="shared" si="19"/>
        <v>-</v>
      </c>
      <c r="AA73" s="127" t="str">
        <f>IF(Y73="", "-",Y73*'Risk Register'!$C$5)</f>
        <v>-</v>
      </c>
      <c r="AB73" s="127" t="str">
        <f t="shared" si="20"/>
        <v>-</v>
      </c>
      <c r="AC73" s="128"/>
      <c r="AD73" s="129" t="str">
        <f>_xlfn.LET(
    _xlpm.CostSel, S73,
    _xlpm.SchedSel, X73,
    _xlpm.ImpactOrder, {"Minimal (0%-5%)","Minor (5%-10%)","Moderate (10%-25%)","Significant (25%-40%)","Severe (&gt;40%)"},
    IF(_xlpm.CostSel="", IF(_xlpm.SchedSel="", "", _xlpm.SchedSel),
        IF(_xlpm.SchedSel="", _xlpm.CostSel,
            IF(MATCH(_xlpm.CostSel, _xlpm.ImpactOrder, 0) &gt; MATCH(_xlpm.SchedSel, _xlpm.ImpactOrder, 0), _xlpm.CostSel, _xlpm.SchedSel)
        )
    )
)</f>
        <v/>
      </c>
      <c r="AE73" s="44" t="str">
        <f>IF(Table3[[#This Row],[MOST Likely Sch Impact (Days)]]="-","-",INDEX(RiskScoreMatrix, MATCH(Q73, ProbabilityHeaders, 0), MATCH(AD73, ImpactHeaders, 0)))</f>
        <v>-</v>
      </c>
      <c r="AF73" s="94"/>
      <c r="AG73" s="69"/>
      <c r="AH73" s="70"/>
      <c r="AI73" s="54"/>
      <c r="AJ73" s="53"/>
      <c r="AK73" s="97"/>
      <c r="AL73" s="41"/>
      <c r="AM73" s="59" t="str" cm="1">
        <f t="array" ref="AM73">IF(AL73="", "",
    _xlfn.IFS(
        AL73="Not Likely (&lt;10%)", 0.05,
        AL73="Low Likelihood (10%-30%)", 0.2,
        AL73="Likely (30%-70%)", 0.5,
        AL73="Highly Likely (70%-90%)", 0.8,
        AL73="Near Certainty (&gt;90%)", 0.95
    )
)</f>
        <v/>
      </c>
      <c r="AN73" s="32"/>
      <c r="AO73" s="58" t="str" cm="1">
        <f t="array" ref="AO73">IF(AN73="", "",
    _xlfn.IFS(
        AN73="Minimal (0%-5%)", 0.025,
        AN73="Minor (5%-10%)", 0.075,
        AN73="Moderate (10%-25%)", 0.175,
        AN73="Significant (25%-40%)", 0.325,
        AN73="Severe (&gt;40%)", 0.45
    )
)</f>
        <v/>
      </c>
      <c r="AP73" s="130" t="str">
        <f t="shared" si="21"/>
        <v>-</v>
      </c>
      <c r="AQ73" s="130" t="str">
        <f>IF(AO73="","-",AO73*'Risk Register'!$C$3)</f>
        <v>-</v>
      </c>
      <c r="AR73" s="130" t="str">
        <f t="shared" si="22"/>
        <v>-</v>
      </c>
      <c r="AS73" s="42"/>
      <c r="AT73" s="57" t="str" cm="1">
        <f t="array" ref="AT73">IF(AS73="", "",
    _xlfn.IFS(
        AS73="Minimal (0%-5%)", 0.025,
        AS73="Minor (5%-10%)", 0.075,
        AS73="Moderate (10%-25%)", 0.175,
        AS73="Significant (25%-40%)", 0.325,
        AS73="Severe (&gt;40%)", 0.45
    )
)</f>
        <v/>
      </c>
      <c r="AU73" s="127" t="str">
        <f t="shared" si="23"/>
        <v>-</v>
      </c>
      <c r="AV73" s="131" t="str">
        <f>IF(AT73="","-",AT73*'Risk Register'!$C$5)</f>
        <v>-</v>
      </c>
      <c r="AW73" s="127" t="str">
        <f t="shared" si="24"/>
        <v>-</v>
      </c>
      <c r="AX73" s="132"/>
      <c r="AY73" s="114" t="str">
        <f>_xlfn.LET(
    _xlpm.CostSel, AN73,
    _xlpm.SchedSel, AS73,
    _xlpm.ImpactOrder, {"Minimal (0%-5%)","Minor (5%-10%)","Moderate (10%-25%)","Significant (25%-40%)","Severe (&gt;40%)"},
    IF(_xlpm.CostSel="", IF(_xlpm.SchedSel="", "", _xlpm.SchedSel),
        IF(_xlpm.SchedSel="", _xlpm.CostSel,
            IF(MATCH(_xlpm.CostSel, _xlpm.ImpactOrder, 0) &gt; MATCH(_xlpm.SchedSel, _xlpm.ImpactOrder, 0), _xlpm.CostSel, _xlpm.SchedSel)
        )
    )
)</f>
        <v/>
      </c>
      <c r="AZ73" s="128" t="str">
        <f t="shared" si="25"/>
        <v>-</v>
      </c>
      <c r="BA73" s="100"/>
      <c r="BB73" s="133"/>
      <c r="BC73" s="43"/>
    </row>
    <row r="74" spans="1:55" x14ac:dyDescent="0.35">
      <c r="A74" s="34"/>
      <c r="B74" s="35"/>
      <c r="C74" s="35"/>
      <c r="D74" s="35"/>
      <c r="E74" s="35"/>
      <c r="F74" s="35"/>
      <c r="G74" s="35"/>
      <c r="H74" s="35"/>
      <c r="I74" s="67"/>
      <c r="J74" s="68"/>
      <c r="K74" s="64" t="str">
        <f>Table3[[#This Row],[IF]]&amp;", "&amp;Table3[[#This Row],[THEN]]</f>
        <v xml:space="preserve">, </v>
      </c>
      <c r="L74" s="35"/>
      <c r="M74" s="35"/>
      <c r="N74" s="55"/>
      <c r="O74" s="55"/>
      <c r="P74" s="92"/>
      <c r="Q74" s="56"/>
      <c r="R74" s="52" t="str" cm="1">
        <f t="array" ref="R74">IF(Q74="", "",
    _xlfn.IFS(
        Q74="Not Likely (&lt;10%)", 0.05,
        Q74="Low Likelihood (10%-30%)", 0.2,
        Q74="Likely (30%-70%)", 0.5,
        Q74="Highly Likely (70%-90%)", 0.8,
        Q74="Near Certainty (&gt;90%)", 0.95
    )
)</f>
        <v/>
      </c>
      <c r="S74" s="32"/>
      <c r="T74" s="51" t="str" cm="1">
        <f t="array" ref="T74">IF(S74="", "",
    _xlfn.IFS(
        S74="Minimal (0%-5%)", 0.025,
        S74="Minor (5%-10%)", 0.075,
        S74="Moderate (10%-25%)", 0.175,
        S74="Significant (25%-40%)", 0.325,
        S74="Severe (&gt;40%)", 0.45
    )
)</f>
        <v/>
      </c>
      <c r="U74" s="62" t="str">
        <f t="shared" si="17"/>
        <v>-</v>
      </c>
      <c r="V74" s="62" t="str">
        <f>IF(T74="","-",T74*'Risk Register'!$C$3)</f>
        <v>-</v>
      </c>
      <c r="W74" s="62" t="str">
        <f t="shared" si="18"/>
        <v>-</v>
      </c>
      <c r="X74" s="42"/>
      <c r="Y74" s="57" t="str" cm="1">
        <f t="array" ref="Y74">IF(X74="", "",
    _xlfn.IFS(
        X74="Minimal (0%-5%)", 0.025,
        X74="Minor (5%-10%)", 0.075,
        X74="Moderate (10%-25%)", 0.175,
        X74="Significant (25%-40%)", 0.325,
        X74="Severe (&gt;40%)", 0.45
    )
)</f>
        <v/>
      </c>
      <c r="Z74" s="126" t="str">
        <f t="shared" si="19"/>
        <v>-</v>
      </c>
      <c r="AA74" s="127" t="str">
        <f>IF(Y74="", "-",Y74*'Risk Register'!$C$5)</f>
        <v>-</v>
      </c>
      <c r="AB74" s="127" t="str">
        <f t="shared" si="20"/>
        <v>-</v>
      </c>
      <c r="AC74" s="128"/>
      <c r="AD74" s="129" t="str">
        <f>_xlfn.LET(
    _xlpm.CostSel, S74,
    _xlpm.SchedSel, X74,
    _xlpm.ImpactOrder, {"Minimal (0%-5%)","Minor (5%-10%)","Moderate (10%-25%)","Significant (25%-40%)","Severe (&gt;40%)"},
    IF(_xlpm.CostSel="", IF(_xlpm.SchedSel="", "", _xlpm.SchedSel),
        IF(_xlpm.SchedSel="", _xlpm.CostSel,
            IF(MATCH(_xlpm.CostSel, _xlpm.ImpactOrder, 0) &gt; MATCH(_xlpm.SchedSel, _xlpm.ImpactOrder, 0), _xlpm.CostSel, _xlpm.SchedSel)
        )
    )
)</f>
        <v/>
      </c>
      <c r="AE74" s="44" t="str">
        <f>IF(Table3[[#This Row],[MOST Likely Sch Impact (Days)]]="-","-",INDEX(RiskScoreMatrix, MATCH(Q74, ProbabilityHeaders, 0), MATCH(AD74, ImpactHeaders, 0)))</f>
        <v>-</v>
      </c>
      <c r="AF74" s="94"/>
      <c r="AG74" s="69"/>
      <c r="AH74" s="70"/>
      <c r="AI74" s="54"/>
      <c r="AJ74" s="53"/>
      <c r="AK74" s="97"/>
      <c r="AL74" s="41"/>
      <c r="AM74" s="59" t="str" cm="1">
        <f t="array" ref="AM74">IF(AL74="", "",
    _xlfn.IFS(
        AL74="Not Likely (&lt;10%)", 0.05,
        AL74="Low Likelihood (10%-30%)", 0.2,
        AL74="Likely (30%-70%)", 0.5,
        AL74="Highly Likely (70%-90%)", 0.8,
        AL74="Near Certainty (&gt;90%)", 0.95
    )
)</f>
        <v/>
      </c>
      <c r="AN74" s="32"/>
      <c r="AO74" s="58" t="str" cm="1">
        <f t="array" ref="AO74">IF(AN74="", "",
    _xlfn.IFS(
        AN74="Minimal (0%-5%)", 0.025,
        AN74="Minor (5%-10%)", 0.075,
        AN74="Moderate (10%-25%)", 0.175,
        AN74="Significant (25%-40%)", 0.325,
        AN74="Severe (&gt;40%)", 0.45
    )
)</f>
        <v/>
      </c>
      <c r="AP74" s="130" t="str">
        <f t="shared" si="21"/>
        <v>-</v>
      </c>
      <c r="AQ74" s="130" t="str">
        <f>IF(AO74="","-",AO74*'Risk Register'!$C$3)</f>
        <v>-</v>
      </c>
      <c r="AR74" s="130" t="str">
        <f t="shared" si="22"/>
        <v>-</v>
      </c>
      <c r="AS74" s="42"/>
      <c r="AT74" s="57" t="str" cm="1">
        <f t="array" ref="AT74">IF(AS74="", "",
    _xlfn.IFS(
        AS74="Minimal (0%-5%)", 0.025,
        AS74="Minor (5%-10%)", 0.075,
        AS74="Moderate (10%-25%)", 0.175,
        AS74="Significant (25%-40%)", 0.325,
        AS74="Severe (&gt;40%)", 0.45
    )
)</f>
        <v/>
      </c>
      <c r="AU74" s="127" t="str">
        <f t="shared" si="23"/>
        <v>-</v>
      </c>
      <c r="AV74" s="131" t="str">
        <f>IF(AT74="","-",AT74*'Risk Register'!$C$5)</f>
        <v>-</v>
      </c>
      <c r="AW74" s="127" t="str">
        <f t="shared" si="24"/>
        <v>-</v>
      </c>
      <c r="AX74" s="132"/>
      <c r="AY74" s="114" t="str">
        <f>_xlfn.LET(
    _xlpm.CostSel, AN74,
    _xlpm.SchedSel, AS74,
    _xlpm.ImpactOrder, {"Minimal (0%-5%)","Minor (5%-10%)","Moderate (10%-25%)","Significant (25%-40%)","Severe (&gt;40%)"},
    IF(_xlpm.CostSel="", IF(_xlpm.SchedSel="", "", _xlpm.SchedSel),
        IF(_xlpm.SchedSel="", _xlpm.CostSel,
            IF(MATCH(_xlpm.CostSel, _xlpm.ImpactOrder, 0) &gt; MATCH(_xlpm.SchedSel, _xlpm.ImpactOrder, 0), _xlpm.CostSel, _xlpm.SchedSel)
        )
    )
)</f>
        <v/>
      </c>
      <c r="AZ74" s="128" t="str">
        <f t="shared" si="25"/>
        <v>-</v>
      </c>
      <c r="BA74" s="100"/>
      <c r="BB74" s="133"/>
      <c r="BC74" s="43"/>
    </row>
    <row r="75" spans="1:55" x14ac:dyDescent="0.35">
      <c r="A75" s="34"/>
      <c r="B75" s="35"/>
      <c r="C75" s="35"/>
      <c r="D75" s="35"/>
      <c r="E75" s="35"/>
      <c r="F75" s="35"/>
      <c r="G75" s="35"/>
      <c r="H75" s="35"/>
      <c r="I75" s="67"/>
      <c r="J75" s="68"/>
      <c r="K75" s="64" t="str">
        <f>Table3[[#This Row],[IF]]&amp;", "&amp;Table3[[#This Row],[THEN]]</f>
        <v xml:space="preserve">, </v>
      </c>
      <c r="L75" s="35"/>
      <c r="M75" s="35"/>
      <c r="N75" s="55"/>
      <c r="O75" s="55"/>
      <c r="P75" s="92"/>
      <c r="Q75" s="56"/>
      <c r="R75" s="52" t="str" cm="1">
        <f t="array" ref="R75">IF(Q75="", "",
    _xlfn.IFS(
        Q75="Not Likely (&lt;10%)", 0.05,
        Q75="Low Likelihood (10%-30%)", 0.2,
        Q75="Likely (30%-70%)", 0.5,
        Q75="Highly Likely (70%-90%)", 0.8,
        Q75="Near Certainty (&gt;90%)", 0.95
    )
)</f>
        <v/>
      </c>
      <c r="S75" s="32"/>
      <c r="T75" s="51" t="str" cm="1">
        <f t="array" ref="T75">IF(S75="", "",
    _xlfn.IFS(
        S75="Minimal (0%-5%)", 0.025,
        S75="Minor (5%-10%)", 0.075,
        S75="Moderate (10%-25%)", 0.175,
        S75="Significant (25%-40%)", 0.325,
        S75="Severe (&gt;40%)", 0.45
    )
)</f>
        <v/>
      </c>
      <c r="U75" s="62" t="str">
        <f t="shared" si="17"/>
        <v>-</v>
      </c>
      <c r="V75" s="62" t="str">
        <f>IF(T75="","-",T75*'Risk Register'!$C$3)</f>
        <v>-</v>
      </c>
      <c r="W75" s="62" t="str">
        <f t="shared" si="18"/>
        <v>-</v>
      </c>
      <c r="X75" s="42"/>
      <c r="Y75" s="57" t="str" cm="1">
        <f t="array" ref="Y75">IF(X75="", "",
    _xlfn.IFS(
        X75="Minimal (0%-5%)", 0.025,
        X75="Minor (5%-10%)", 0.075,
        X75="Moderate (10%-25%)", 0.175,
        X75="Significant (25%-40%)", 0.325,
        X75="Severe (&gt;40%)", 0.45
    )
)</f>
        <v/>
      </c>
      <c r="Z75" s="126" t="str">
        <f t="shared" si="19"/>
        <v>-</v>
      </c>
      <c r="AA75" s="127" t="str">
        <f>IF(Y75="", "-",Y75*'Risk Register'!$C$5)</f>
        <v>-</v>
      </c>
      <c r="AB75" s="127" t="str">
        <f t="shared" si="20"/>
        <v>-</v>
      </c>
      <c r="AC75" s="128"/>
      <c r="AD75" s="129" t="str">
        <f>_xlfn.LET(
    _xlpm.CostSel, S75,
    _xlpm.SchedSel, X75,
    _xlpm.ImpactOrder, {"Minimal (0%-5%)","Minor (5%-10%)","Moderate (10%-25%)","Significant (25%-40%)","Severe (&gt;40%)"},
    IF(_xlpm.CostSel="", IF(_xlpm.SchedSel="", "", _xlpm.SchedSel),
        IF(_xlpm.SchedSel="", _xlpm.CostSel,
            IF(MATCH(_xlpm.CostSel, _xlpm.ImpactOrder, 0) &gt; MATCH(_xlpm.SchedSel, _xlpm.ImpactOrder, 0), _xlpm.CostSel, _xlpm.SchedSel)
        )
    )
)</f>
        <v/>
      </c>
      <c r="AE75" s="44" t="str">
        <f>IF(Table3[[#This Row],[MOST Likely Sch Impact (Days)]]="-","-",INDEX(RiskScoreMatrix, MATCH(Q75, ProbabilityHeaders, 0), MATCH(AD75, ImpactHeaders, 0)))</f>
        <v>-</v>
      </c>
      <c r="AF75" s="94"/>
      <c r="AG75" s="69"/>
      <c r="AH75" s="70"/>
      <c r="AI75" s="54"/>
      <c r="AJ75" s="53"/>
      <c r="AK75" s="97"/>
      <c r="AL75" s="41"/>
      <c r="AM75" s="59" t="str" cm="1">
        <f t="array" ref="AM75">IF(AL75="", "",
    _xlfn.IFS(
        AL75="Not Likely (&lt;10%)", 0.05,
        AL75="Low Likelihood (10%-30%)", 0.2,
        AL75="Likely (30%-70%)", 0.5,
        AL75="Highly Likely (70%-90%)", 0.8,
        AL75="Near Certainty (&gt;90%)", 0.95
    )
)</f>
        <v/>
      </c>
      <c r="AN75" s="32"/>
      <c r="AO75" s="58" t="str" cm="1">
        <f t="array" ref="AO75">IF(AN75="", "",
    _xlfn.IFS(
        AN75="Minimal (0%-5%)", 0.025,
        AN75="Minor (5%-10%)", 0.075,
        AN75="Moderate (10%-25%)", 0.175,
        AN75="Significant (25%-40%)", 0.325,
        AN75="Severe (&gt;40%)", 0.45
    )
)</f>
        <v/>
      </c>
      <c r="AP75" s="130" t="str">
        <f t="shared" si="21"/>
        <v>-</v>
      </c>
      <c r="AQ75" s="130" t="str">
        <f>IF(AO75="","-",AO75*'Risk Register'!$C$3)</f>
        <v>-</v>
      </c>
      <c r="AR75" s="130" t="str">
        <f t="shared" si="22"/>
        <v>-</v>
      </c>
      <c r="AS75" s="42"/>
      <c r="AT75" s="57" t="str" cm="1">
        <f t="array" ref="AT75">IF(AS75="", "",
    _xlfn.IFS(
        AS75="Minimal (0%-5%)", 0.025,
        AS75="Minor (5%-10%)", 0.075,
        AS75="Moderate (10%-25%)", 0.175,
        AS75="Significant (25%-40%)", 0.325,
        AS75="Severe (&gt;40%)", 0.45
    )
)</f>
        <v/>
      </c>
      <c r="AU75" s="127" t="str">
        <f t="shared" si="23"/>
        <v>-</v>
      </c>
      <c r="AV75" s="131" t="str">
        <f>IF(AT75="","-",AT75*'Risk Register'!$C$5)</f>
        <v>-</v>
      </c>
      <c r="AW75" s="127" t="str">
        <f t="shared" si="24"/>
        <v>-</v>
      </c>
      <c r="AX75" s="132"/>
      <c r="AY75" s="114" t="str">
        <f>_xlfn.LET(
    _xlpm.CostSel, AN75,
    _xlpm.SchedSel, AS75,
    _xlpm.ImpactOrder, {"Minimal (0%-5%)","Minor (5%-10%)","Moderate (10%-25%)","Significant (25%-40%)","Severe (&gt;40%)"},
    IF(_xlpm.CostSel="", IF(_xlpm.SchedSel="", "", _xlpm.SchedSel),
        IF(_xlpm.SchedSel="", _xlpm.CostSel,
            IF(MATCH(_xlpm.CostSel, _xlpm.ImpactOrder, 0) &gt; MATCH(_xlpm.SchedSel, _xlpm.ImpactOrder, 0), _xlpm.CostSel, _xlpm.SchedSel)
        )
    )
)</f>
        <v/>
      </c>
      <c r="AZ75" s="128" t="str">
        <f t="shared" si="25"/>
        <v>-</v>
      </c>
      <c r="BA75" s="100"/>
      <c r="BB75" s="133"/>
      <c r="BC75" s="43"/>
    </row>
    <row r="76" spans="1:55" x14ac:dyDescent="0.35">
      <c r="A76" s="34"/>
      <c r="B76" s="35"/>
      <c r="C76" s="35"/>
      <c r="D76" s="35"/>
      <c r="E76" s="35"/>
      <c r="F76" s="35"/>
      <c r="G76" s="35"/>
      <c r="H76" s="35"/>
      <c r="I76" s="67"/>
      <c r="J76" s="68"/>
      <c r="K76" s="64" t="str">
        <f>Table3[[#This Row],[IF]]&amp;", "&amp;Table3[[#This Row],[THEN]]</f>
        <v xml:space="preserve">, </v>
      </c>
      <c r="L76" s="35"/>
      <c r="M76" s="35"/>
      <c r="N76" s="55"/>
      <c r="O76" s="55"/>
      <c r="P76" s="92"/>
      <c r="Q76" s="56"/>
      <c r="R76" s="52" t="str" cm="1">
        <f t="array" ref="R76">IF(Q76="", "",
    _xlfn.IFS(
        Q76="Not Likely (&lt;10%)", 0.05,
        Q76="Low Likelihood (10%-30%)", 0.2,
        Q76="Likely (30%-70%)", 0.5,
        Q76="Highly Likely (70%-90%)", 0.8,
        Q76="Near Certainty (&gt;90%)", 0.95
    )
)</f>
        <v/>
      </c>
      <c r="S76" s="32"/>
      <c r="T76" s="51" t="str" cm="1">
        <f t="array" ref="T76">IF(S76="", "",
    _xlfn.IFS(
        S76="Minimal (0%-5%)", 0.025,
        S76="Minor (5%-10%)", 0.075,
        S76="Moderate (10%-25%)", 0.175,
        S76="Significant (25%-40%)", 0.325,
        S76="Severe (&gt;40%)", 0.45
    )
)</f>
        <v/>
      </c>
      <c r="U76" s="62" t="str">
        <f t="shared" si="17"/>
        <v>-</v>
      </c>
      <c r="V76" s="62" t="str">
        <f>IF(T76="","-",T76*'Risk Register'!$C$3)</f>
        <v>-</v>
      </c>
      <c r="W76" s="62" t="str">
        <f t="shared" si="18"/>
        <v>-</v>
      </c>
      <c r="X76" s="42"/>
      <c r="Y76" s="57" t="str" cm="1">
        <f t="array" ref="Y76">IF(X76="", "",
    _xlfn.IFS(
        X76="Minimal (0%-5%)", 0.025,
        X76="Minor (5%-10%)", 0.075,
        X76="Moderate (10%-25%)", 0.175,
        X76="Significant (25%-40%)", 0.325,
        X76="Severe (&gt;40%)", 0.45
    )
)</f>
        <v/>
      </c>
      <c r="Z76" s="126" t="str">
        <f t="shared" si="19"/>
        <v>-</v>
      </c>
      <c r="AA76" s="127" t="str">
        <f>IF(Y76="", "-",Y76*'Risk Register'!$C$5)</f>
        <v>-</v>
      </c>
      <c r="AB76" s="127" t="str">
        <f t="shared" si="20"/>
        <v>-</v>
      </c>
      <c r="AC76" s="128"/>
      <c r="AD76" s="129" t="str">
        <f>_xlfn.LET(
    _xlpm.CostSel, S76,
    _xlpm.SchedSel, X76,
    _xlpm.ImpactOrder, {"Minimal (0%-5%)","Minor (5%-10%)","Moderate (10%-25%)","Significant (25%-40%)","Severe (&gt;40%)"},
    IF(_xlpm.CostSel="", IF(_xlpm.SchedSel="", "", _xlpm.SchedSel),
        IF(_xlpm.SchedSel="", _xlpm.CostSel,
            IF(MATCH(_xlpm.CostSel, _xlpm.ImpactOrder, 0) &gt; MATCH(_xlpm.SchedSel, _xlpm.ImpactOrder, 0), _xlpm.CostSel, _xlpm.SchedSel)
        )
    )
)</f>
        <v/>
      </c>
      <c r="AE76" s="44" t="str">
        <f>IF(Table3[[#This Row],[MOST Likely Sch Impact (Days)]]="-","-",INDEX(RiskScoreMatrix, MATCH(Q76, ProbabilityHeaders, 0), MATCH(AD76, ImpactHeaders, 0)))</f>
        <v>-</v>
      </c>
      <c r="AF76" s="94"/>
      <c r="AG76" s="69"/>
      <c r="AH76" s="70"/>
      <c r="AI76" s="54"/>
      <c r="AJ76" s="53"/>
      <c r="AK76" s="97"/>
      <c r="AL76" s="41"/>
      <c r="AM76" s="59" t="str" cm="1">
        <f t="array" ref="AM76">IF(AL76="", "",
    _xlfn.IFS(
        AL76="Not Likely (&lt;10%)", 0.05,
        AL76="Low Likelihood (10%-30%)", 0.2,
        AL76="Likely (30%-70%)", 0.5,
        AL76="Highly Likely (70%-90%)", 0.8,
        AL76="Near Certainty (&gt;90%)", 0.95
    )
)</f>
        <v/>
      </c>
      <c r="AN76" s="32"/>
      <c r="AO76" s="58" t="str" cm="1">
        <f t="array" ref="AO76">IF(AN76="", "",
    _xlfn.IFS(
        AN76="Minimal (0%-5%)", 0.025,
        AN76="Minor (5%-10%)", 0.075,
        AN76="Moderate (10%-25%)", 0.175,
        AN76="Significant (25%-40%)", 0.325,
        AN76="Severe (&gt;40%)", 0.45
    )
)</f>
        <v/>
      </c>
      <c r="AP76" s="130" t="str">
        <f t="shared" si="21"/>
        <v>-</v>
      </c>
      <c r="AQ76" s="130" t="str">
        <f>IF(AO76="","-",AO76*'Risk Register'!$C$3)</f>
        <v>-</v>
      </c>
      <c r="AR76" s="130" t="str">
        <f t="shared" si="22"/>
        <v>-</v>
      </c>
      <c r="AS76" s="42"/>
      <c r="AT76" s="57" t="str" cm="1">
        <f t="array" ref="AT76">IF(AS76="", "",
    _xlfn.IFS(
        AS76="Minimal (0%-5%)", 0.025,
        AS76="Minor (5%-10%)", 0.075,
        AS76="Moderate (10%-25%)", 0.175,
        AS76="Significant (25%-40%)", 0.325,
        AS76="Severe (&gt;40%)", 0.45
    )
)</f>
        <v/>
      </c>
      <c r="AU76" s="127" t="str">
        <f t="shared" si="23"/>
        <v>-</v>
      </c>
      <c r="AV76" s="131" t="str">
        <f>IF(AT76="","-",AT76*'Risk Register'!$C$5)</f>
        <v>-</v>
      </c>
      <c r="AW76" s="127" t="str">
        <f t="shared" si="24"/>
        <v>-</v>
      </c>
      <c r="AX76" s="132"/>
      <c r="AY76" s="114" t="str">
        <f>_xlfn.LET(
    _xlpm.CostSel, AN76,
    _xlpm.SchedSel, AS76,
    _xlpm.ImpactOrder, {"Minimal (0%-5%)","Minor (5%-10%)","Moderate (10%-25%)","Significant (25%-40%)","Severe (&gt;40%)"},
    IF(_xlpm.CostSel="", IF(_xlpm.SchedSel="", "", _xlpm.SchedSel),
        IF(_xlpm.SchedSel="", _xlpm.CostSel,
            IF(MATCH(_xlpm.CostSel, _xlpm.ImpactOrder, 0) &gt; MATCH(_xlpm.SchedSel, _xlpm.ImpactOrder, 0), _xlpm.CostSel, _xlpm.SchedSel)
        )
    )
)</f>
        <v/>
      </c>
      <c r="AZ76" s="128" t="str">
        <f t="shared" si="25"/>
        <v>-</v>
      </c>
      <c r="BA76" s="100"/>
      <c r="BB76" s="133"/>
      <c r="BC76" s="43"/>
    </row>
    <row r="77" spans="1:55" x14ac:dyDescent="0.35">
      <c r="A77" s="34"/>
      <c r="B77" s="35"/>
      <c r="C77" s="35"/>
      <c r="D77" s="35"/>
      <c r="E77" s="35"/>
      <c r="F77" s="35"/>
      <c r="G77" s="35"/>
      <c r="H77" s="35"/>
      <c r="I77" s="67"/>
      <c r="J77" s="68"/>
      <c r="K77" s="64" t="str">
        <f>Table3[[#This Row],[IF]]&amp;", "&amp;Table3[[#This Row],[THEN]]</f>
        <v xml:space="preserve">, </v>
      </c>
      <c r="L77" s="35"/>
      <c r="M77" s="35"/>
      <c r="N77" s="55"/>
      <c r="O77" s="55"/>
      <c r="P77" s="92"/>
      <c r="Q77" s="56"/>
      <c r="R77" s="52" t="str" cm="1">
        <f t="array" ref="R77">IF(Q77="", "",
    _xlfn.IFS(
        Q77="Not Likely (&lt;10%)", 0.05,
        Q77="Low Likelihood (10%-30%)", 0.2,
        Q77="Likely (30%-70%)", 0.5,
        Q77="Highly Likely (70%-90%)", 0.8,
        Q77="Near Certainty (&gt;90%)", 0.95
    )
)</f>
        <v/>
      </c>
      <c r="S77" s="32"/>
      <c r="T77" s="51" t="str" cm="1">
        <f t="array" ref="T77">IF(S77="", "",
    _xlfn.IFS(
        S77="Minimal (0%-5%)", 0.025,
        S77="Minor (5%-10%)", 0.075,
        S77="Moderate (10%-25%)", 0.175,
        S77="Significant (25%-40%)", 0.325,
        S77="Severe (&gt;40%)", 0.45
    )
)</f>
        <v/>
      </c>
      <c r="U77" s="62" t="str">
        <f t="shared" si="17"/>
        <v>-</v>
      </c>
      <c r="V77" s="62" t="str">
        <f>IF(T77="","-",T77*'Risk Register'!$C$3)</f>
        <v>-</v>
      </c>
      <c r="W77" s="62" t="str">
        <f t="shared" si="18"/>
        <v>-</v>
      </c>
      <c r="X77" s="42"/>
      <c r="Y77" s="57" t="str" cm="1">
        <f t="array" ref="Y77">IF(X77="", "",
    _xlfn.IFS(
        X77="Minimal (0%-5%)", 0.025,
        X77="Minor (5%-10%)", 0.075,
        X77="Moderate (10%-25%)", 0.175,
        X77="Significant (25%-40%)", 0.325,
        X77="Severe (&gt;40%)", 0.45
    )
)</f>
        <v/>
      </c>
      <c r="Z77" s="126" t="str">
        <f t="shared" si="19"/>
        <v>-</v>
      </c>
      <c r="AA77" s="127" t="str">
        <f>IF(Y77="", "-",Y77*'Risk Register'!$C$5)</f>
        <v>-</v>
      </c>
      <c r="AB77" s="127" t="str">
        <f t="shared" si="20"/>
        <v>-</v>
      </c>
      <c r="AC77" s="128"/>
      <c r="AD77" s="129" t="str">
        <f>_xlfn.LET(
    _xlpm.CostSel, S77,
    _xlpm.SchedSel, X77,
    _xlpm.ImpactOrder, {"Minimal (0%-5%)","Minor (5%-10%)","Moderate (10%-25%)","Significant (25%-40%)","Severe (&gt;40%)"},
    IF(_xlpm.CostSel="", IF(_xlpm.SchedSel="", "", _xlpm.SchedSel),
        IF(_xlpm.SchedSel="", _xlpm.CostSel,
            IF(MATCH(_xlpm.CostSel, _xlpm.ImpactOrder, 0) &gt; MATCH(_xlpm.SchedSel, _xlpm.ImpactOrder, 0), _xlpm.CostSel, _xlpm.SchedSel)
        )
    )
)</f>
        <v/>
      </c>
      <c r="AE77" s="44" t="str">
        <f>IF(Table3[[#This Row],[MOST Likely Sch Impact (Days)]]="-","-",INDEX(RiskScoreMatrix, MATCH(Q77, ProbabilityHeaders, 0), MATCH(AD77, ImpactHeaders, 0)))</f>
        <v>-</v>
      </c>
      <c r="AF77" s="94"/>
      <c r="AG77" s="69"/>
      <c r="AH77" s="70"/>
      <c r="AI77" s="54"/>
      <c r="AJ77" s="53"/>
      <c r="AK77" s="97"/>
      <c r="AL77" s="41"/>
      <c r="AM77" s="59" t="str" cm="1">
        <f t="array" ref="AM77">IF(AL77="", "",
    _xlfn.IFS(
        AL77="Not Likely (&lt;10%)", 0.05,
        AL77="Low Likelihood (10%-30%)", 0.2,
        AL77="Likely (30%-70%)", 0.5,
        AL77="Highly Likely (70%-90%)", 0.8,
        AL77="Near Certainty (&gt;90%)", 0.95
    )
)</f>
        <v/>
      </c>
      <c r="AN77" s="32"/>
      <c r="AO77" s="58" t="str" cm="1">
        <f t="array" ref="AO77">IF(AN77="", "",
    _xlfn.IFS(
        AN77="Minimal (0%-5%)", 0.025,
        AN77="Minor (5%-10%)", 0.075,
        AN77="Moderate (10%-25%)", 0.175,
        AN77="Significant (25%-40%)", 0.325,
        AN77="Severe (&gt;40%)", 0.45
    )
)</f>
        <v/>
      </c>
      <c r="AP77" s="130" t="str">
        <f t="shared" si="21"/>
        <v>-</v>
      </c>
      <c r="AQ77" s="130" t="str">
        <f>IF(AO77="","-",AO77*'Risk Register'!$C$3)</f>
        <v>-</v>
      </c>
      <c r="AR77" s="130" t="str">
        <f t="shared" si="22"/>
        <v>-</v>
      </c>
      <c r="AS77" s="42"/>
      <c r="AT77" s="57" t="str" cm="1">
        <f t="array" ref="AT77">IF(AS77="", "",
    _xlfn.IFS(
        AS77="Minimal (0%-5%)", 0.025,
        AS77="Minor (5%-10%)", 0.075,
        AS77="Moderate (10%-25%)", 0.175,
        AS77="Significant (25%-40%)", 0.325,
        AS77="Severe (&gt;40%)", 0.45
    )
)</f>
        <v/>
      </c>
      <c r="AU77" s="127" t="str">
        <f t="shared" si="23"/>
        <v>-</v>
      </c>
      <c r="AV77" s="131" t="str">
        <f>IF(AT77="","-",AT77*'Risk Register'!$C$5)</f>
        <v>-</v>
      </c>
      <c r="AW77" s="127" t="str">
        <f t="shared" si="24"/>
        <v>-</v>
      </c>
      <c r="AX77" s="132"/>
      <c r="AY77" s="114" t="str">
        <f>_xlfn.LET(
    _xlpm.CostSel, AN77,
    _xlpm.SchedSel, AS77,
    _xlpm.ImpactOrder, {"Minimal (0%-5%)","Minor (5%-10%)","Moderate (10%-25%)","Significant (25%-40%)","Severe (&gt;40%)"},
    IF(_xlpm.CostSel="", IF(_xlpm.SchedSel="", "", _xlpm.SchedSel),
        IF(_xlpm.SchedSel="", _xlpm.CostSel,
            IF(MATCH(_xlpm.CostSel, _xlpm.ImpactOrder, 0) &gt; MATCH(_xlpm.SchedSel, _xlpm.ImpactOrder, 0), _xlpm.CostSel, _xlpm.SchedSel)
        )
    )
)</f>
        <v/>
      </c>
      <c r="AZ77" s="128" t="str">
        <f t="shared" si="25"/>
        <v>-</v>
      </c>
      <c r="BA77" s="100"/>
      <c r="BB77" s="133"/>
      <c r="BC77" s="43"/>
    </row>
    <row r="78" spans="1:55" x14ac:dyDescent="0.35">
      <c r="A78" s="34"/>
      <c r="B78" s="35"/>
      <c r="C78" s="35"/>
      <c r="D78" s="35"/>
      <c r="E78" s="35"/>
      <c r="F78" s="35"/>
      <c r="G78" s="35"/>
      <c r="H78" s="35"/>
      <c r="I78" s="67"/>
      <c r="J78" s="68"/>
      <c r="K78" s="64" t="str">
        <f>Table3[[#This Row],[IF]]&amp;", "&amp;Table3[[#This Row],[THEN]]</f>
        <v xml:space="preserve">, </v>
      </c>
      <c r="L78" s="35"/>
      <c r="M78" s="35"/>
      <c r="N78" s="55"/>
      <c r="O78" s="55"/>
      <c r="P78" s="92"/>
      <c r="Q78" s="56"/>
      <c r="R78" s="52" t="str" cm="1">
        <f t="array" ref="R78">IF(Q78="", "",
    _xlfn.IFS(
        Q78="Not Likely (&lt;10%)", 0.05,
        Q78="Low Likelihood (10%-30%)", 0.2,
        Q78="Likely (30%-70%)", 0.5,
        Q78="Highly Likely (70%-90%)", 0.8,
        Q78="Near Certainty (&gt;90%)", 0.95
    )
)</f>
        <v/>
      </c>
      <c r="S78" s="32"/>
      <c r="T78" s="51" t="str" cm="1">
        <f t="array" ref="T78">IF(S78="", "",
    _xlfn.IFS(
        S78="Minimal (0%-5%)", 0.025,
        S78="Minor (5%-10%)", 0.075,
        S78="Moderate (10%-25%)", 0.175,
        S78="Significant (25%-40%)", 0.325,
        S78="Severe (&gt;40%)", 0.45
    )
)</f>
        <v/>
      </c>
      <c r="U78" s="62" t="str">
        <f t="shared" si="17"/>
        <v>-</v>
      </c>
      <c r="V78" s="62" t="str">
        <f>IF(T78="","-",T78*'Risk Register'!$C$3)</f>
        <v>-</v>
      </c>
      <c r="W78" s="62" t="str">
        <f t="shared" si="18"/>
        <v>-</v>
      </c>
      <c r="X78" s="42"/>
      <c r="Y78" s="57" t="str" cm="1">
        <f t="array" ref="Y78">IF(X78="", "",
    _xlfn.IFS(
        X78="Minimal (0%-5%)", 0.025,
        X78="Minor (5%-10%)", 0.075,
        X78="Moderate (10%-25%)", 0.175,
        X78="Significant (25%-40%)", 0.325,
        X78="Severe (&gt;40%)", 0.45
    )
)</f>
        <v/>
      </c>
      <c r="Z78" s="126" t="str">
        <f t="shared" si="19"/>
        <v>-</v>
      </c>
      <c r="AA78" s="127" t="str">
        <f>IF(Y78="", "-",Y78*'Risk Register'!$C$5)</f>
        <v>-</v>
      </c>
      <c r="AB78" s="127" t="str">
        <f t="shared" si="20"/>
        <v>-</v>
      </c>
      <c r="AC78" s="128"/>
      <c r="AD78" s="129" t="str">
        <f>_xlfn.LET(
    _xlpm.CostSel, S78,
    _xlpm.SchedSel, X78,
    _xlpm.ImpactOrder, {"Minimal (0%-5%)","Minor (5%-10%)","Moderate (10%-25%)","Significant (25%-40%)","Severe (&gt;40%)"},
    IF(_xlpm.CostSel="", IF(_xlpm.SchedSel="", "", _xlpm.SchedSel),
        IF(_xlpm.SchedSel="", _xlpm.CostSel,
            IF(MATCH(_xlpm.CostSel, _xlpm.ImpactOrder, 0) &gt; MATCH(_xlpm.SchedSel, _xlpm.ImpactOrder, 0), _xlpm.CostSel, _xlpm.SchedSel)
        )
    )
)</f>
        <v/>
      </c>
      <c r="AE78" s="44" t="str">
        <f>IF(Table3[[#This Row],[MOST Likely Sch Impact (Days)]]="-","-",INDEX(RiskScoreMatrix, MATCH(Q78, ProbabilityHeaders, 0), MATCH(AD78, ImpactHeaders, 0)))</f>
        <v>-</v>
      </c>
      <c r="AF78" s="94"/>
      <c r="AG78" s="69"/>
      <c r="AH78" s="70"/>
      <c r="AI78" s="54"/>
      <c r="AJ78" s="53"/>
      <c r="AK78" s="97"/>
      <c r="AL78" s="41"/>
      <c r="AM78" s="59" t="str" cm="1">
        <f t="array" ref="AM78">IF(AL78="", "",
    _xlfn.IFS(
        AL78="Not Likely (&lt;10%)", 0.05,
        AL78="Low Likelihood (10%-30%)", 0.2,
        AL78="Likely (30%-70%)", 0.5,
        AL78="Highly Likely (70%-90%)", 0.8,
        AL78="Near Certainty (&gt;90%)", 0.95
    )
)</f>
        <v/>
      </c>
      <c r="AN78" s="32"/>
      <c r="AO78" s="58" t="str" cm="1">
        <f t="array" ref="AO78">IF(AN78="", "",
    _xlfn.IFS(
        AN78="Minimal (0%-5%)", 0.025,
        AN78="Minor (5%-10%)", 0.075,
        AN78="Moderate (10%-25%)", 0.175,
        AN78="Significant (25%-40%)", 0.325,
        AN78="Severe (&gt;40%)", 0.45
    )
)</f>
        <v/>
      </c>
      <c r="AP78" s="130" t="str">
        <f t="shared" si="21"/>
        <v>-</v>
      </c>
      <c r="AQ78" s="130" t="str">
        <f>IF(AO78="","-",AO78*'Risk Register'!$C$3)</f>
        <v>-</v>
      </c>
      <c r="AR78" s="130" t="str">
        <f t="shared" si="22"/>
        <v>-</v>
      </c>
      <c r="AS78" s="42"/>
      <c r="AT78" s="57" t="str" cm="1">
        <f t="array" ref="AT78">IF(AS78="", "",
    _xlfn.IFS(
        AS78="Minimal (0%-5%)", 0.025,
        AS78="Minor (5%-10%)", 0.075,
        AS78="Moderate (10%-25%)", 0.175,
        AS78="Significant (25%-40%)", 0.325,
        AS78="Severe (&gt;40%)", 0.45
    )
)</f>
        <v/>
      </c>
      <c r="AU78" s="127" t="str">
        <f t="shared" si="23"/>
        <v>-</v>
      </c>
      <c r="AV78" s="131" t="str">
        <f>IF(AT78="","-",AT78*'Risk Register'!$C$5)</f>
        <v>-</v>
      </c>
      <c r="AW78" s="127" t="str">
        <f t="shared" si="24"/>
        <v>-</v>
      </c>
      <c r="AX78" s="132"/>
      <c r="AY78" s="114" t="str">
        <f>_xlfn.LET(
    _xlpm.CostSel, AN78,
    _xlpm.SchedSel, AS78,
    _xlpm.ImpactOrder, {"Minimal (0%-5%)","Minor (5%-10%)","Moderate (10%-25%)","Significant (25%-40%)","Severe (&gt;40%)"},
    IF(_xlpm.CostSel="", IF(_xlpm.SchedSel="", "", _xlpm.SchedSel),
        IF(_xlpm.SchedSel="", _xlpm.CostSel,
            IF(MATCH(_xlpm.CostSel, _xlpm.ImpactOrder, 0) &gt; MATCH(_xlpm.SchedSel, _xlpm.ImpactOrder, 0), _xlpm.CostSel, _xlpm.SchedSel)
        )
    )
)</f>
        <v/>
      </c>
      <c r="AZ78" s="128" t="str">
        <f t="shared" si="25"/>
        <v>-</v>
      </c>
      <c r="BA78" s="100"/>
      <c r="BB78" s="133"/>
      <c r="BC78" s="43"/>
    </row>
    <row r="79" spans="1:55" x14ac:dyDescent="0.35">
      <c r="A79" s="34"/>
      <c r="B79" s="35"/>
      <c r="C79" s="35"/>
      <c r="D79" s="35"/>
      <c r="E79" s="35"/>
      <c r="F79" s="35"/>
      <c r="G79" s="35"/>
      <c r="H79" s="35"/>
      <c r="I79" s="67"/>
      <c r="J79" s="68"/>
      <c r="K79" s="64" t="str">
        <f>Table3[[#This Row],[IF]]&amp;", "&amp;Table3[[#This Row],[THEN]]</f>
        <v xml:space="preserve">, </v>
      </c>
      <c r="L79" s="35"/>
      <c r="M79" s="35"/>
      <c r="N79" s="55"/>
      <c r="O79" s="55"/>
      <c r="P79" s="92"/>
      <c r="Q79" s="56"/>
      <c r="R79" s="52" t="str" cm="1">
        <f t="array" ref="R79">IF(Q79="", "",
    _xlfn.IFS(
        Q79="Not Likely (&lt;10%)", 0.05,
        Q79="Low Likelihood (10%-30%)", 0.2,
        Q79="Likely (30%-70%)", 0.5,
        Q79="Highly Likely (70%-90%)", 0.8,
        Q79="Near Certainty (&gt;90%)", 0.95
    )
)</f>
        <v/>
      </c>
      <c r="S79" s="32"/>
      <c r="T79" s="51" t="str" cm="1">
        <f t="array" ref="T79">IF(S79="", "",
    _xlfn.IFS(
        S79="Minimal (0%-5%)", 0.025,
        S79="Minor (5%-10%)", 0.075,
        S79="Moderate (10%-25%)", 0.175,
        S79="Significant (25%-40%)", 0.325,
        S79="Severe (&gt;40%)", 0.45
    )
)</f>
        <v/>
      </c>
      <c r="U79" s="62" t="str">
        <f t="shared" si="17"/>
        <v>-</v>
      </c>
      <c r="V79" s="62" t="str">
        <f>IF(T79="","-",T79*'Risk Register'!$C$3)</f>
        <v>-</v>
      </c>
      <c r="W79" s="62" t="str">
        <f t="shared" si="18"/>
        <v>-</v>
      </c>
      <c r="X79" s="42"/>
      <c r="Y79" s="57" t="str" cm="1">
        <f t="array" ref="Y79">IF(X79="", "",
    _xlfn.IFS(
        X79="Minimal (0%-5%)", 0.025,
        X79="Minor (5%-10%)", 0.075,
        X79="Moderate (10%-25%)", 0.175,
        X79="Significant (25%-40%)", 0.325,
        X79="Severe (&gt;40%)", 0.45
    )
)</f>
        <v/>
      </c>
      <c r="Z79" s="126" t="str">
        <f t="shared" si="19"/>
        <v>-</v>
      </c>
      <c r="AA79" s="127" t="str">
        <f>IF(Y79="", "-",Y79*'Risk Register'!$C$5)</f>
        <v>-</v>
      </c>
      <c r="AB79" s="127" t="str">
        <f t="shared" si="20"/>
        <v>-</v>
      </c>
      <c r="AC79" s="128"/>
      <c r="AD79" s="129" t="str">
        <f>_xlfn.LET(
    _xlpm.CostSel, S79,
    _xlpm.SchedSel, X79,
    _xlpm.ImpactOrder, {"Minimal (0%-5%)","Minor (5%-10%)","Moderate (10%-25%)","Significant (25%-40%)","Severe (&gt;40%)"},
    IF(_xlpm.CostSel="", IF(_xlpm.SchedSel="", "", _xlpm.SchedSel),
        IF(_xlpm.SchedSel="", _xlpm.CostSel,
            IF(MATCH(_xlpm.CostSel, _xlpm.ImpactOrder, 0) &gt; MATCH(_xlpm.SchedSel, _xlpm.ImpactOrder, 0), _xlpm.CostSel, _xlpm.SchedSel)
        )
    )
)</f>
        <v/>
      </c>
      <c r="AE79" s="44" t="str">
        <f>IF(Table3[[#This Row],[MOST Likely Sch Impact (Days)]]="-","-",INDEX(RiskScoreMatrix, MATCH(Q79, ProbabilityHeaders, 0), MATCH(AD79, ImpactHeaders, 0)))</f>
        <v>-</v>
      </c>
      <c r="AF79" s="94"/>
      <c r="AG79" s="69"/>
      <c r="AH79" s="70"/>
      <c r="AI79" s="54"/>
      <c r="AJ79" s="53"/>
      <c r="AK79" s="97"/>
      <c r="AL79" s="41"/>
      <c r="AM79" s="59" t="str" cm="1">
        <f t="array" ref="AM79">IF(AL79="", "",
    _xlfn.IFS(
        AL79="Not Likely (&lt;10%)", 0.05,
        AL79="Low Likelihood (10%-30%)", 0.2,
        AL79="Likely (30%-70%)", 0.5,
        AL79="Highly Likely (70%-90%)", 0.8,
        AL79="Near Certainty (&gt;90%)", 0.95
    )
)</f>
        <v/>
      </c>
      <c r="AN79" s="32"/>
      <c r="AO79" s="58" t="str" cm="1">
        <f t="array" ref="AO79">IF(AN79="", "",
    _xlfn.IFS(
        AN79="Minimal (0%-5%)", 0.025,
        AN79="Minor (5%-10%)", 0.075,
        AN79="Moderate (10%-25%)", 0.175,
        AN79="Significant (25%-40%)", 0.325,
        AN79="Severe (&gt;40%)", 0.45
    )
)</f>
        <v/>
      </c>
      <c r="AP79" s="130" t="str">
        <f t="shared" si="21"/>
        <v>-</v>
      </c>
      <c r="AQ79" s="130" t="str">
        <f>IF(AO79="","-",AO79*'Risk Register'!$C$3)</f>
        <v>-</v>
      </c>
      <c r="AR79" s="130" t="str">
        <f t="shared" si="22"/>
        <v>-</v>
      </c>
      <c r="AS79" s="42"/>
      <c r="AT79" s="57" t="str" cm="1">
        <f t="array" ref="AT79">IF(AS79="", "",
    _xlfn.IFS(
        AS79="Minimal (0%-5%)", 0.025,
        AS79="Minor (5%-10%)", 0.075,
        AS79="Moderate (10%-25%)", 0.175,
        AS79="Significant (25%-40%)", 0.325,
        AS79="Severe (&gt;40%)", 0.45
    )
)</f>
        <v/>
      </c>
      <c r="AU79" s="127" t="str">
        <f t="shared" si="23"/>
        <v>-</v>
      </c>
      <c r="AV79" s="131" t="str">
        <f>IF(AT79="","-",AT79*'Risk Register'!$C$5)</f>
        <v>-</v>
      </c>
      <c r="AW79" s="127" t="str">
        <f t="shared" si="24"/>
        <v>-</v>
      </c>
      <c r="AX79" s="132"/>
      <c r="AY79" s="114" t="str">
        <f>_xlfn.LET(
    _xlpm.CostSel, AN79,
    _xlpm.SchedSel, AS79,
    _xlpm.ImpactOrder, {"Minimal (0%-5%)","Minor (5%-10%)","Moderate (10%-25%)","Significant (25%-40%)","Severe (&gt;40%)"},
    IF(_xlpm.CostSel="", IF(_xlpm.SchedSel="", "", _xlpm.SchedSel),
        IF(_xlpm.SchedSel="", _xlpm.CostSel,
            IF(MATCH(_xlpm.CostSel, _xlpm.ImpactOrder, 0) &gt; MATCH(_xlpm.SchedSel, _xlpm.ImpactOrder, 0), _xlpm.CostSel, _xlpm.SchedSel)
        )
    )
)</f>
        <v/>
      </c>
      <c r="AZ79" s="128" t="str">
        <f t="shared" si="25"/>
        <v>-</v>
      </c>
      <c r="BA79" s="100"/>
      <c r="BB79" s="133"/>
      <c r="BC79" s="43"/>
    </row>
    <row r="80" spans="1:55" x14ac:dyDescent="0.35">
      <c r="A80" s="34"/>
      <c r="B80" s="35"/>
      <c r="C80" s="35"/>
      <c r="D80" s="35"/>
      <c r="E80" s="35"/>
      <c r="F80" s="35"/>
      <c r="G80" s="35"/>
      <c r="H80" s="35"/>
      <c r="I80" s="67"/>
      <c r="J80" s="68"/>
      <c r="K80" s="64" t="str">
        <f>Table3[[#This Row],[IF]]&amp;", "&amp;Table3[[#This Row],[THEN]]</f>
        <v xml:space="preserve">, </v>
      </c>
      <c r="L80" s="35"/>
      <c r="M80" s="35"/>
      <c r="N80" s="55"/>
      <c r="O80" s="55"/>
      <c r="P80" s="92"/>
      <c r="Q80" s="56"/>
      <c r="R80" s="52" t="str" cm="1">
        <f t="array" ref="R80">IF(Q80="", "",
    _xlfn.IFS(
        Q80="Not Likely (&lt;10%)", 0.05,
        Q80="Low Likelihood (10%-30%)", 0.2,
        Q80="Likely (30%-70%)", 0.5,
        Q80="Highly Likely (70%-90%)", 0.8,
        Q80="Near Certainty (&gt;90%)", 0.95
    )
)</f>
        <v/>
      </c>
      <c r="S80" s="32"/>
      <c r="T80" s="51" t="str" cm="1">
        <f t="array" ref="T80">IF(S80="", "",
    _xlfn.IFS(
        S80="Minimal (0%-5%)", 0.025,
        S80="Minor (5%-10%)", 0.075,
        S80="Moderate (10%-25%)", 0.175,
        S80="Significant (25%-40%)", 0.325,
        S80="Severe (&gt;40%)", 0.45
    )
)</f>
        <v/>
      </c>
      <c r="U80" s="62" t="str">
        <f t="shared" si="17"/>
        <v>-</v>
      </c>
      <c r="V80" s="62" t="str">
        <f>IF(T80="","-",T80*'Risk Register'!$C$3)</f>
        <v>-</v>
      </c>
      <c r="W80" s="62" t="str">
        <f t="shared" si="18"/>
        <v>-</v>
      </c>
      <c r="X80" s="42"/>
      <c r="Y80" s="57" t="str" cm="1">
        <f t="array" ref="Y80">IF(X80="", "",
    _xlfn.IFS(
        X80="Minimal (0%-5%)", 0.025,
        X80="Minor (5%-10%)", 0.075,
        X80="Moderate (10%-25%)", 0.175,
        X80="Significant (25%-40%)", 0.325,
        X80="Severe (&gt;40%)", 0.45
    )
)</f>
        <v/>
      </c>
      <c r="Z80" s="126" t="str">
        <f t="shared" si="19"/>
        <v>-</v>
      </c>
      <c r="AA80" s="127" t="str">
        <f>IF(Y80="", "-",Y80*'Risk Register'!$C$5)</f>
        <v>-</v>
      </c>
      <c r="AB80" s="127" t="str">
        <f t="shared" si="20"/>
        <v>-</v>
      </c>
      <c r="AC80" s="128"/>
      <c r="AD80" s="129" t="str">
        <f>_xlfn.LET(
    _xlpm.CostSel, S80,
    _xlpm.SchedSel, X80,
    _xlpm.ImpactOrder, {"Minimal (0%-5%)","Minor (5%-10%)","Moderate (10%-25%)","Significant (25%-40%)","Severe (&gt;40%)"},
    IF(_xlpm.CostSel="", IF(_xlpm.SchedSel="", "", _xlpm.SchedSel),
        IF(_xlpm.SchedSel="", _xlpm.CostSel,
            IF(MATCH(_xlpm.CostSel, _xlpm.ImpactOrder, 0) &gt; MATCH(_xlpm.SchedSel, _xlpm.ImpactOrder, 0), _xlpm.CostSel, _xlpm.SchedSel)
        )
    )
)</f>
        <v/>
      </c>
      <c r="AE80" s="44" t="str">
        <f>IF(Table3[[#This Row],[MOST Likely Sch Impact (Days)]]="-","-",INDEX(RiskScoreMatrix, MATCH(Q80, ProbabilityHeaders, 0), MATCH(AD80, ImpactHeaders, 0)))</f>
        <v>-</v>
      </c>
      <c r="AF80" s="94"/>
      <c r="AG80" s="69"/>
      <c r="AH80" s="70"/>
      <c r="AI80" s="54"/>
      <c r="AJ80" s="53"/>
      <c r="AK80" s="97"/>
      <c r="AL80" s="41"/>
      <c r="AM80" s="59" t="str" cm="1">
        <f t="array" ref="AM80">IF(AL80="", "",
    _xlfn.IFS(
        AL80="Not Likely (&lt;10%)", 0.05,
        AL80="Low Likelihood (10%-30%)", 0.2,
        AL80="Likely (30%-70%)", 0.5,
        AL80="Highly Likely (70%-90%)", 0.8,
        AL80="Near Certainty (&gt;90%)", 0.95
    )
)</f>
        <v/>
      </c>
      <c r="AN80" s="32"/>
      <c r="AO80" s="58" t="str" cm="1">
        <f t="array" ref="AO80">IF(AN80="", "",
    _xlfn.IFS(
        AN80="Minimal (0%-5%)", 0.025,
        AN80="Minor (5%-10%)", 0.075,
        AN80="Moderate (10%-25%)", 0.175,
        AN80="Significant (25%-40%)", 0.325,
        AN80="Severe (&gt;40%)", 0.45
    )
)</f>
        <v/>
      </c>
      <c r="AP80" s="130" t="str">
        <f t="shared" si="21"/>
        <v>-</v>
      </c>
      <c r="AQ80" s="130" t="str">
        <f>IF(AO80="","-",AO80*'Risk Register'!$C$3)</f>
        <v>-</v>
      </c>
      <c r="AR80" s="130" t="str">
        <f t="shared" si="22"/>
        <v>-</v>
      </c>
      <c r="AS80" s="42"/>
      <c r="AT80" s="57" t="str" cm="1">
        <f t="array" ref="AT80">IF(AS80="", "",
    _xlfn.IFS(
        AS80="Minimal (0%-5%)", 0.025,
        AS80="Minor (5%-10%)", 0.075,
        AS80="Moderate (10%-25%)", 0.175,
        AS80="Significant (25%-40%)", 0.325,
        AS80="Severe (&gt;40%)", 0.45
    )
)</f>
        <v/>
      </c>
      <c r="AU80" s="127" t="str">
        <f t="shared" si="23"/>
        <v>-</v>
      </c>
      <c r="AV80" s="131" t="str">
        <f>IF(AT80="","-",AT80*'Risk Register'!$C$5)</f>
        <v>-</v>
      </c>
      <c r="AW80" s="127" t="str">
        <f t="shared" si="24"/>
        <v>-</v>
      </c>
      <c r="AX80" s="132"/>
      <c r="AY80" s="114" t="str">
        <f>_xlfn.LET(
    _xlpm.CostSel, AN80,
    _xlpm.SchedSel, AS80,
    _xlpm.ImpactOrder, {"Minimal (0%-5%)","Minor (5%-10%)","Moderate (10%-25%)","Significant (25%-40%)","Severe (&gt;40%)"},
    IF(_xlpm.CostSel="", IF(_xlpm.SchedSel="", "", _xlpm.SchedSel),
        IF(_xlpm.SchedSel="", _xlpm.CostSel,
            IF(MATCH(_xlpm.CostSel, _xlpm.ImpactOrder, 0) &gt; MATCH(_xlpm.SchedSel, _xlpm.ImpactOrder, 0), _xlpm.CostSel, _xlpm.SchedSel)
        )
    )
)</f>
        <v/>
      </c>
      <c r="AZ80" s="128" t="str">
        <f t="shared" si="25"/>
        <v>-</v>
      </c>
      <c r="BA80" s="100"/>
      <c r="BB80" s="133"/>
      <c r="BC80" s="43"/>
    </row>
    <row r="81" spans="1:55" x14ac:dyDescent="0.35">
      <c r="A81" s="34"/>
      <c r="B81" s="35"/>
      <c r="C81" s="35"/>
      <c r="D81" s="35"/>
      <c r="E81" s="35"/>
      <c r="F81" s="35"/>
      <c r="G81" s="35"/>
      <c r="H81" s="35"/>
      <c r="I81" s="67"/>
      <c r="J81" s="68"/>
      <c r="K81" s="64" t="str">
        <f>Table3[[#This Row],[IF]]&amp;", "&amp;Table3[[#This Row],[THEN]]</f>
        <v xml:space="preserve">, </v>
      </c>
      <c r="L81" s="35"/>
      <c r="M81" s="35"/>
      <c r="N81" s="55"/>
      <c r="O81" s="55"/>
      <c r="P81" s="92"/>
      <c r="Q81" s="56"/>
      <c r="R81" s="52" t="str" cm="1">
        <f t="array" ref="R81">IF(Q81="", "",
    _xlfn.IFS(
        Q81="Not Likely (&lt;10%)", 0.05,
        Q81="Low Likelihood (10%-30%)", 0.2,
        Q81="Likely (30%-70%)", 0.5,
        Q81="Highly Likely (70%-90%)", 0.8,
        Q81="Near Certainty (&gt;90%)", 0.95
    )
)</f>
        <v/>
      </c>
      <c r="S81" s="32"/>
      <c r="T81" s="51" t="str" cm="1">
        <f t="array" ref="T81">IF(S81="", "",
    _xlfn.IFS(
        S81="Minimal (0%-5%)", 0.025,
        S81="Minor (5%-10%)", 0.075,
        S81="Moderate (10%-25%)", 0.175,
        S81="Significant (25%-40%)", 0.325,
        S81="Severe (&gt;40%)", 0.45
    )
)</f>
        <v/>
      </c>
      <c r="U81" s="62" t="str">
        <f t="shared" si="17"/>
        <v>-</v>
      </c>
      <c r="V81" s="62" t="str">
        <f>IF(T81="","-",T81*'Risk Register'!$C$3)</f>
        <v>-</v>
      </c>
      <c r="W81" s="62" t="str">
        <f t="shared" si="18"/>
        <v>-</v>
      </c>
      <c r="X81" s="42"/>
      <c r="Y81" s="57" t="str" cm="1">
        <f t="array" ref="Y81">IF(X81="", "",
    _xlfn.IFS(
        X81="Minimal (0%-5%)", 0.025,
        X81="Minor (5%-10%)", 0.075,
        X81="Moderate (10%-25%)", 0.175,
        X81="Significant (25%-40%)", 0.325,
        X81="Severe (&gt;40%)", 0.45
    )
)</f>
        <v/>
      </c>
      <c r="Z81" s="126" t="str">
        <f t="shared" si="19"/>
        <v>-</v>
      </c>
      <c r="AA81" s="127" t="str">
        <f>IF(Y81="", "-",Y81*'Risk Register'!$C$5)</f>
        <v>-</v>
      </c>
      <c r="AB81" s="127" t="str">
        <f t="shared" si="20"/>
        <v>-</v>
      </c>
      <c r="AC81" s="128"/>
      <c r="AD81" s="129" t="str">
        <f>_xlfn.LET(
    _xlpm.CostSel, S81,
    _xlpm.SchedSel, X81,
    _xlpm.ImpactOrder, {"Minimal (0%-5%)","Minor (5%-10%)","Moderate (10%-25%)","Significant (25%-40%)","Severe (&gt;40%)"},
    IF(_xlpm.CostSel="", IF(_xlpm.SchedSel="", "", _xlpm.SchedSel),
        IF(_xlpm.SchedSel="", _xlpm.CostSel,
            IF(MATCH(_xlpm.CostSel, _xlpm.ImpactOrder, 0) &gt; MATCH(_xlpm.SchedSel, _xlpm.ImpactOrder, 0), _xlpm.CostSel, _xlpm.SchedSel)
        )
    )
)</f>
        <v/>
      </c>
      <c r="AE81" s="44" t="str">
        <f>IF(Table3[[#This Row],[MOST Likely Sch Impact (Days)]]="-","-",INDEX(RiskScoreMatrix, MATCH(Q81, ProbabilityHeaders, 0), MATCH(AD81, ImpactHeaders, 0)))</f>
        <v>-</v>
      </c>
      <c r="AF81" s="94"/>
      <c r="AG81" s="69"/>
      <c r="AH81" s="70"/>
      <c r="AI81" s="54"/>
      <c r="AJ81" s="53"/>
      <c r="AK81" s="97"/>
      <c r="AL81" s="41"/>
      <c r="AM81" s="59" t="str" cm="1">
        <f t="array" ref="AM81">IF(AL81="", "",
    _xlfn.IFS(
        AL81="Not Likely (&lt;10%)", 0.05,
        AL81="Low Likelihood (10%-30%)", 0.2,
        AL81="Likely (30%-70%)", 0.5,
        AL81="Highly Likely (70%-90%)", 0.8,
        AL81="Near Certainty (&gt;90%)", 0.95
    )
)</f>
        <v/>
      </c>
      <c r="AN81" s="32"/>
      <c r="AO81" s="58" t="str" cm="1">
        <f t="array" ref="AO81">IF(AN81="", "",
    _xlfn.IFS(
        AN81="Minimal (0%-5%)", 0.025,
        AN81="Minor (5%-10%)", 0.075,
        AN81="Moderate (10%-25%)", 0.175,
        AN81="Significant (25%-40%)", 0.325,
        AN81="Severe (&gt;40%)", 0.45
    )
)</f>
        <v/>
      </c>
      <c r="AP81" s="130" t="str">
        <f t="shared" si="21"/>
        <v>-</v>
      </c>
      <c r="AQ81" s="130" t="str">
        <f>IF(AO81="","-",AO81*'Risk Register'!$C$3)</f>
        <v>-</v>
      </c>
      <c r="AR81" s="130" t="str">
        <f t="shared" si="22"/>
        <v>-</v>
      </c>
      <c r="AS81" s="42"/>
      <c r="AT81" s="57" t="str" cm="1">
        <f t="array" ref="AT81">IF(AS81="", "",
    _xlfn.IFS(
        AS81="Minimal (0%-5%)", 0.025,
        AS81="Minor (5%-10%)", 0.075,
        AS81="Moderate (10%-25%)", 0.175,
        AS81="Significant (25%-40%)", 0.325,
        AS81="Severe (&gt;40%)", 0.45
    )
)</f>
        <v/>
      </c>
      <c r="AU81" s="127" t="str">
        <f t="shared" si="23"/>
        <v>-</v>
      </c>
      <c r="AV81" s="131" t="str">
        <f>IF(AT81="","-",AT81*'Risk Register'!$C$5)</f>
        <v>-</v>
      </c>
      <c r="AW81" s="127" t="str">
        <f t="shared" si="24"/>
        <v>-</v>
      </c>
      <c r="AX81" s="132"/>
      <c r="AY81" s="114" t="str">
        <f>_xlfn.LET(
    _xlpm.CostSel, AN81,
    _xlpm.SchedSel, AS81,
    _xlpm.ImpactOrder, {"Minimal (0%-5%)","Minor (5%-10%)","Moderate (10%-25%)","Significant (25%-40%)","Severe (&gt;40%)"},
    IF(_xlpm.CostSel="", IF(_xlpm.SchedSel="", "", _xlpm.SchedSel),
        IF(_xlpm.SchedSel="", _xlpm.CostSel,
            IF(MATCH(_xlpm.CostSel, _xlpm.ImpactOrder, 0) &gt; MATCH(_xlpm.SchedSel, _xlpm.ImpactOrder, 0), _xlpm.CostSel, _xlpm.SchedSel)
        )
    )
)</f>
        <v/>
      </c>
      <c r="AZ81" s="128" t="str">
        <f t="shared" si="25"/>
        <v>-</v>
      </c>
      <c r="BA81" s="100"/>
      <c r="BB81" s="133"/>
      <c r="BC81" s="43"/>
    </row>
    <row r="82" spans="1:55" x14ac:dyDescent="0.35">
      <c r="A82" s="34"/>
      <c r="B82" s="35"/>
      <c r="C82" s="35"/>
      <c r="D82" s="35"/>
      <c r="E82" s="35"/>
      <c r="F82" s="35"/>
      <c r="G82" s="35"/>
      <c r="H82" s="35"/>
      <c r="I82" s="67"/>
      <c r="J82" s="68"/>
      <c r="K82" s="64" t="str">
        <f>Table3[[#This Row],[IF]]&amp;", "&amp;Table3[[#This Row],[THEN]]</f>
        <v xml:space="preserve">, </v>
      </c>
      <c r="L82" s="35"/>
      <c r="M82" s="35"/>
      <c r="N82" s="55"/>
      <c r="O82" s="55"/>
      <c r="P82" s="92"/>
      <c r="Q82" s="56"/>
      <c r="R82" s="52" t="str" cm="1">
        <f t="array" ref="R82">IF(Q82="", "",
    _xlfn.IFS(
        Q82="Not Likely (&lt;10%)", 0.05,
        Q82="Low Likelihood (10%-30%)", 0.2,
        Q82="Likely (30%-70%)", 0.5,
        Q82="Highly Likely (70%-90%)", 0.8,
        Q82="Near Certainty (&gt;90%)", 0.95
    )
)</f>
        <v/>
      </c>
      <c r="S82" s="32"/>
      <c r="T82" s="51" t="str" cm="1">
        <f t="array" ref="T82">IF(S82="", "",
    _xlfn.IFS(
        S82="Minimal (0%-5%)", 0.025,
        S82="Minor (5%-10%)", 0.075,
        S82="Moderate (10%-25%)", 0.175,
        S82="Significant (25%-40%)", 0.325,
        S82="Severe (&gt;40%)", 0.45
    )
)</f>
        <v/>
      </c>
      <c r="U82" s="62" t="str">
        <f t="shared" si="17"/>
        <v>-</v>
      </c>
      <c r="V82" s="62" t="str">
        <f>IF(T82="","-",T82*'Risk Register'!$C$3)</f>
        <v>-</v>
      </c>
      <c r="W82" s="62" t="str">
        <f t="shared" si="18"/>
        <v>-</v>
      </c>
      <c r="X82" s="42"/>
      <c r="Y82" s="57" t="str" cm="1">
        <f t="array" ref="Y82">IF(X82="", "",
    _xlfn.IFS(
        X82="Minimal (0%-5%)", 0.025,
        X82="Minor (5%-10%)", 0.075,
        X82="Moderate (10%-25%)", 0.175,
        X82="Significant (25%-40%)", 0.325,
        X82="Severe (&gt;40%)", 0.45
    )
)</f>
        <v/>
      </c>
      <c r="Z82" s="126" t="str">
        <f t="shared" si="19"/>
        <v>-</v>
      </c>
      <c r="AA82" s="127" t="str">
        <f>IF(Y82="", "-",Y82*'Risk Register'!$C$5)</f>
        <v>-</v>
      </c>
      <c r="AB82" s="127" t="str">
        <f t="shared" si="20"/>
        <v>-</v>
      </c>
      <c r="AC82" s="128"/>
      <c r="AD82" s="129" t="str">
        <f>_xlfn.LET(
    _xlpm.CostSel, S82,
    _xlpm.SchedSel, X82,
    _xlpm.ImpactOrder, {"Minimal (0%-5%)","Minor (5%-10%)","Moderate (10%-25%)","Significant (25%-40%)","Severe (&gt;40%)"},
    IF(_xlpm.CostSel="", IF(_xlpm.SchedSel="", "", _xlpm.SchedSel),
        IF(_xlpm.SchedSel="", _xlpm.CostSel,
            IF(MATCH(_xlpm.CostSel, _xlpm.ImpactOrder, 0) &gt; MATCH(_xlpm.SchedSel, _xlpm.ImpactOrder, 0), _xlpm.CostSel, _xlpm.SchedSel)
        )
    )
)</f>
        <v/>
      </c>
      <c r="AE82" s="44" t="str">
        <f>IF(Table3[[#This Row],[MOST Likely Sch Impact (Days)]]="-","-",INDEX(RiskScoreMatrix, MATCH(Q82, ProbabilityHeaders, 0), MATCH(AD82, ImpactHeaders, 0)))</f>
        <v>-</v>
      </c>
      <c r="AF82" s="94"/>
      <c r="AG82" s="69"/>
      <c r="AH82" s="70"/>
      <c r="AI82" s="54"/>
      <c r="AJ82" s="53"/>
      <c r="AK82" s="97"/>
      <c r="AL82" s="41"/>
      <c r="AM82" s="59" t="str" cm="1">
        <f t="array" ref="AM82">IF(AL82="", "",
    _xlfn.IFS(
        AL82="Not Likely (&lt;10%)", 0.05,
        AL82="Low Likelihood (10%-30%)", 0.2,
        AL82="Likely (30%-70%)", 0.5,
        AL82="Highly Likely (70%-90%)", 0.8,
        AL82="Near Certainty (&gt;90%)", 0.95
    )
)</f>
        <v/>
      </c>
      <c r="AN82" s="32"/>
      <c r="AO82" s="58" t="str" cm="1">
        <f t="array" ref="AO82">IF(AN82="", "",
    _xlfn.IFS(
        AN82="Minimal (0%-5%)", 0.025,
        AN82="Minor (5%-10%)", 0.075,
        AN82="Moderate (10%-25%)", 0.175,
        AN82="Significant (25%-40%)", 0.325,
        AN82="Severe (&gt;40%)", 0.45
    )
)</f>
        <v/>
      </c>
      <c r="AP82" s="130" t="str">
        <f t="shared" si="21"/>
        <v>-</v>
      </c>
      <c r="AQ82" s="130" t="str">
        <f>IF(AO82="","-",AO82*'Risk Register'!$C$3)</f>
        <v>-</v>
      </c>
      <c r="AR82" s="130" t="str">
        <f t="shared" si="22"/>
        <v>-</v>
      </c>
      <c r="AS82" s="42"/>
      <c r="AT82" s="57" t="str" cm="1">
        <f t="array" ref="AT82">IF(AS82="", "",
    _xlfn.IFS(
        AS82="Minimal (0%-5%)", 0.025,
        AS82="Minor (5%-10%)", 0.075,
        AS82="Moderate (10%-25%)", 0.175,
        AS82="Significant (25%-40%)", 0.325,
        AS82="Severe (&gt;40%)", 0.45
    )
)</f>
        <v/>
      </c>
      <c r="AU82" s="127" t="str">
        <f t="shared" si="23"/>
        <v>-</v>
      </c>
      <c r="AV82" s="131" t="str">
        <f>IF(AT82="","-",AT82*'Risk Register'!$C$5)</f>
        <v>-</v>
      </c>
      <c r="AW82" s="127" t="str">
        <f t="shared" si="24"/>
        <v>-</v>
      </c>
      <c r="AX82" s="132"/>
      <c r="AY82" s="114" t="str">
        <f>_xlfn.LET(
    _xlpm.CostSel, AN82,
    _xlpm.SchedSel, AS82,
    _xlpm.ImpactOrder, {"Minimal (0%-5%)","Minor (5%-10%)","Moderate (10%-25%)","Significant (25%-40%)","Severe (&gt;40%)"},
    IF(_xlpm.CostSel="", IF(_xlpm.SchedSel="", "", _xlpm.SchedSel),
        IF(_xlpm.SchedSel="", _xlpm.CostSel,
            IF(MATCH(_xlpm.CostSel, _xlpm.ImpactOrder, 0) &gt; MATCH(_xlpm.SchedSel, _xlpm.ImpactOrder, 0), _xlpm.CostSel, _xlpm.SchedSel)
        )
    )
)</f>
        <v/>
      </c>
      <c r="AZ82" s="128" t="str">
        <f t="shared" si="25"/>
        <v>-</v>
      </c>
      <c r="BA82" s="100"/>
      <c r="BB82" s="133"/>
      <c r="BC82" s="43"/>
    </row>
    <row r="83" spans="1:55" x14ac:dyDescent="0.35">
      <c r="A83" s="34"/>
      <c r="B83" s="35"/>
      <c r="C83" s="35"/>
      <c r="D83" s="35"/>
      <c r="E83" s="35"/>
      <c r="F83" s="35"/>
      <c r="G83" s="35"/>
      <c r="H83" s="35"/>
      <c r="I83" s="67"/>
      <c r="J83" s="68"/>
      <c r="K83" s="64" t="str">
        <f>Table3[[#This Row],[IF]]&amp;", "&amp;Table3[[#This Row],[THEN]]</f>
        <v xml:space="preserve">, </v>
      </c>
      <c r="L83" s="35"/>
      <c r="M83" s="35"/>
      <c r="N83" s="55"/>
      <c r="O83" s="55"/>
      <c r="P83" s="92"/>
      <c r="Q83" s="56"/>
      <c r="R83" s="52" t="str" cm="1">
        <f t="array" ref="R83">IF(Q83="", "",
    _xlfn.IFS(
        Q83="Not Likely (&lt;10%)", 0.05,
        Q83="Low Likelihood (10%-30%)", 0.2,
        Q83="Likely (30%-70%)", 0.5,
        Q83="Highly Likely (70%-90%)", 0.8,
        Q83="Near Certainty (&gt;90%)", 0.95
    )
)</f>
        <v/>
      </c>
      <c r="S83" s="32"/>
      <c r="T83" s="51" t="str" cm="1">
        <f t="array" ref="T83">IF(S83="", "",
    _xlfn.IFS(
        S83="Minimal (0%-5%)", 0.025,
        S83="Minor (5%-10%)", 0.075,
        S83="Moderate (10%-25%)", 0.175,
        S83="Significant (25%-40%)", 0.325,
        S83="Severe (&gt;40%)", 0.45
    )
)</f>
        <v/>
      </c>
      <c r="U83" s="62" t="str">
        <f t="shared" si="17"/>
        <v>-</v>
      </c>
      <c r="V83" s="62" t="str">
        <f>IF(T83="","-",T83*'Risk Register'!$C$3)</f>
        <v>-</v>
      </c>
      <c r="W83" s="62" t="str">
        <f t="shared" si="18"/>
        <v>-</v>
      </c>
      <c r="X83" s="42"/>
      <c r="Y83" s="57" t="str" cm="1">
        <f t="array" ref="Y83">IF(X83="", "",
    _xlfn.IFS(
        X83="Minimal (0%-5%)", 0.025,
        X83="Minor (5%-10%)", 0.075,
        X83="Moderate (10%-25%)", 0.175,
        X83="Significant (25%-40%)", 0.325,
        X83="Severe (&gt;40%)", 0.45
    )
)</f>
        <v/>
      </c>
      <c r="Z83" s="126" t="str">
        <f t="shared" si="19"/>
        <v>-</v>
      </c>
      <c r="AA83" s="127" t="str">
        <f>IF(Y83="", "-",Y83*'Risk Register'!$C$5)</f>
        <v>-</v>
      </c>
      <c r="AB83" s="127" t="str">
        <f t="shared" si="20"/>
        <v>-</v>
      </c>
      <c r="AC83" s="128"/>
      <c r="AD83" s="129" t="str">
        <f>_xlfn.LET(
    _xlpm.CostSel, S83,
    _xlpm.SchedSel, X83,
    _xlpm.ImpactOrder, {"Minimal (0%-5%)","Minor (5%-10%)","Moderate (10%-25%)","Significant (25%-40%)","Severe (&gt;40%)"},
    IF(_xlpm.CostSel="", IF(_xlpm.SchedSel="", "", _xlpm.SchedSel),
        IF(_xlpm.SchedSel="", _xlpm.CostSel,
            IF(MATCH(_xlpm.CostSel, _xlpm.ImpactOrder, 0) &gt; MATCH(_xlpm.SchedSel, _xlpm.ImpactOrder, 0), _xlpm.CostSel, _xlpm.SchedSel)
        )
    )
)</f>
        <v/>
      </c>
      <c r="AE83" s="44" t="str">
        <f>IF(Table3[[#This Row],[MOST Likely Sch Impact (Days)]]="-","-",INDEX(RiskScoreMatrix, MATCH(Q83, ProbabilityHeaders, 0), MATCH(AD83, ImpactHeaders, 0)))</f>
        <v>-</v>
      </c>
      <c r="AF83" s="94"/>
      <c r="AG83" s="69"/>
      <c r="AH83" s="70"/>
      <c r="AI83" s="54"/>
      <c r="AJ83" s="53"/>
      <c r="AK83" s="97"/>
      <c r="AL83" s="41"/>
      <c r="AM83" s="59" t="str" cm="1">
        <f t="array" ref="AM83">IF(AL83="", "",
    _xlfn.IFS(
        AL83="Not Likely (&lt;10%)", 0.05,
        AL83="Low Likelihood (10%-30%)", 0.2,
        AL83="Likely (30%-70%)", 0.5,
        AL83="Highly Likely (70%-90%)", 0.8,
        AL83="Near Certainty (&gt;90%)", 0.95
    )
)</f>
        <v/>
      </c>
      <c r="AN83" s="32"/>
      <c r="AO83" s="58" t="str" cm="1">
        <f t="array" ref="AO83">IF(AN83="", "",
    _xlfn.IFS(
        AN83="Minimal (0%-5%)", 0.025,
        AN83="Minor (5%-10%)", 0.075,
        AN83="Moderate (10%-25%)", 0.175,
        AN83="Significant (25%-40%)", 0.325,
        AN83="Severe (&gt;40%)", 0.45
    )
)</f>
        <v/>
      </c>
      <c r="AP83" s="130" t="str">
        <f t="shared" si="21"/>
        <v>-</v>
      </c>
      <c r="AQ83" s="130" t="str">
        <f>IF(AO83="","-",AO83*'Risk Register'!$C$3)</f>
        <v>-</v>
      </c>
      <c r="AR83" s="130" t="str">
        <f t="shared" si="22"/>
        <v>-</v>
      </c>
      <c r="AS83" s="42"/>
      <c r="AT83" s="57" t="str" cm="1">
        <f t="array" ref="AT83">IF(AS83="", "",
    _xlfn.IFS(
        AS83="Minimal (0%-5%)", 0.025,
        AS83="Minor (5%-10%)", 0.075,
        AS83="Moderate (10%-25%)", 0.175,
        AS83="Significant (25%-40%)", 0.325,
        AS83="Severe (&gt;40%)", 0.45
    )
)</f>
        <v/>
      </c>
      <c r="AU83" s="127" t="str">
        <f t="shared" si="23"/>
        <v>-</v>
      </c>
      <c r="AV83" s="131" t="str">
        <f>IF(AT83="","-",AT83*'Risk Register'!$C$5)</f>
        <v>-</v>
      </c>
      <c r="AW83" s="127" t="str">
        <f t="shared" si="24"/>
        <v>-</v>
      </c>
      <c r="AX83" s="132"/>
      <c r="AY83" s="114" t="str">
        <f>_xlfn.LET(
    _xlpm.CostSel, AN83,
    _xlpm.SchedSel, AS83,
    _xlpm.ImpactOrder, {"Minimal (0%-5%)","Minor (5%-10%)","Moderate (10%-25%)","Significant (25%-40%)","Severe (&gt;40%)"},
    IF(_xlpm.CostSel="", IF(_xlpm.SchedSel="", "", _xlpm.SchedSel),
        IF(_xlpm.SchedSel="", _xlpm.CostSel,
            IF(MATCH(_xlpm.CostSel, _xlpm.ImpactOrder, 0) &gt; MATCH(_xlpm.SchedSel, _xlpm.ImpactOrder, 0), _xlpm.CostSel, _xlpm.SchedSel)
        )
    )
)</f>
        <v/>
      </c>
      <c r="AZ83" s="128" t="str">
        <f t="shared" si="25"/>
        <v>-</v>
      </c>
      <c r="BA83" s="100"/>
      <c r="BB83" s="133"/>
      <c r="BC83" s="43"/>
    </row>
    <row r="84" spans="1:55" x14ac:dyDescent="0.35">
      <c r="A84" s="34"/>
      <c r="B84" s="35"/>
      <c r="C84" s="35"/>
      <c r="D84" s="35"/>
      <c r="E84" s="35"/>
      <c r="F84" s="35"/>
      <c r="G84" s="35"/>
      <c r="H84" s="35"/>
      <c r="I84" s="67"/>
      <c r="J84" s="68"/>
      <c r="K84" s="64" t="str">
        <f>Table3[[#This Row],[IF]]&amp;", "&amp;Table3[[#This Row],[THEN]]</f>
        <v xml:space="preserve">, </v>
      </c>
      <c r="L84" s="35"/>
      <c r="M84" s="35"/>
      <c r="N84" s="55"/>
      <c r="O84" s="55"/>
      <c r="P84" s="92"/>
      <c r="Q84" s="56"/>
      <c r="R84" s="52" t="str" cm="1">
        <f t="array" ref="R84">IF(Q84="", "",
    _xlfn.IFS(
        Q84="Not Likely (&lt;10%)", 0.05,
        Q84="Low Likelihood (10%-30%)", 0.2,
        Q84="Likely (30%-70%)", 0.5,
        Q84="Highly Likely (70%-90%)", 0.8,
        Q84="Near Certainty (&gt;90%)", 0.95
    )
)</f>
        <v/>
      </c>
      <c r="S84" s="32"/>
      <c r="T84" s="51" t="str" cm="1">
        <f t="array" ref="T84">IF(S84="", "",
    _xlfn.IFS(
        S84="Minimal (0%-5%)", 0.025,
        S84="Minor (5%-10%)", 0.075,
        S84="Moderate (10%-25%)", 0.175,
        S84="Significant (25%-40%)", 0.325,
        S84="Severe (&gt;40%)", 0.45
    )
)</f>
        <v/>
      </c>
      <c r="U84" s="62" t="str">
        <f t="shared" si="17"/>
        <v>-</v>
      </c>
      <c r="V84" s="62" t="str">
        <f>IF(T84="","-",T84*'Risk Register'!$C$3)</f>
        <v>-</v>
      </c>
      <c r="W84" s="62" t="str">
        <f t="shared" si="18"/>
        <v>-</v>
      </c>
      <c r="X84" s="42"/>
      <c r="Y84" s="57" t="str" cm="1">
        <f t="array" ref="Y84">IF(X84="", "",
    _xlfn.IFS(
        X84="Minimal (0%-5%)", 0.025,
        X84="Minor (5%-10%)", 0.075,
        X84="Moderate (10%-25%)", 0.175,
        X84="Significant (25%-40%)", 0.325,
        X84="Severe (&gt;40%)", 0.45
    )
)</f>
        <v/>
      </c>
      <c r="Z84" s="126" t="str">
        <f t="shared" si="19"/>
        <v>-</v>
      </c>
      <c r="AA84" s="127" t="str">
        <f>IF(Y84="", "-",Y84*'Risk Register'!$C$5)</f>
        <v>-</v>
      </c>
      <c r="AB84" s="127" t="str">
        <f t="shared" si="20"/>
        <v>-</v>
      </c>
      <c r="AC84" s="128"/>
      <c r="AD84" s="129" t="str">
        <f>_xlfn.LET(
    _xlpm.CostSel, S84,
    _xlpm.SchedSel, X84,
    _xlpm.ImpactOrder, {"Minimal (0%-5%)","Minor (5%-10%)","Moderate (10%-25%)","Significant (25%-40%)","Severe (&gt;40%)"},
    IF(_xlpm.CostSel="", IF(_xlpm.SchedSel="", "", _xlpm.SchedSel),
        IF(_xlpm.SchedSel="", _xlpm.CostSel,
            IF(MATCH(_xlpm.CostSel, _xlpm.ImpactOrder, 0) &gt; MATCH(_xlpm.SchedSel, _xlpm.ImpactOrder, 0), _xlpm.CostSel, _xlpm.SchedSel)
        )
    )
)</f>
        <v/>
      </c>
      <c r="AE84" s="44" t="str">
        <f>IF(Table3[[#This Row],[MOST Likely Sch Impact (Days)]]="-","-",INDEX(RiskScoreMatrix, MATCH(Q84, ProbabilityHeaders, 0), MATCH(AD84, ImpactHeaders, 0)))</f>
        <v>-</v>
      </c>
      <c r="AF84" s="94"/>
      <c r="AG84" s="69"/>
      <c r="AH84" s="70"/>
      <c r="AI84" s="54"/>
      <c r="AJ84" s="53"/>
      <c r="AK84" s="97"/>
      <c r="AL84" s="41"/>
      <c r="AM84" s="59" t="str" cm="1">
        <f t="array" ref="AM84">IF(AL84="", "",
    _xlfn.IFS(
        AL84="Not Likely (&lt;10%)", 0.05,
        AL84="Low Likelihood (10%-30%)", 0.2,
        AL84="Likely (30%-70%)", 0.5,
        AL84="Highly Likely (70%-90%)", 0.8,
        AL84="Near Certainty (&gt;90%)", 0.95
    )
)</f>
        <v/>
      </c>
      <c r="AN84" s="32"/>
      <c r="AO84" s="58" t="str" cm="1">
        <f t="array" ref="AO84">IF(AN84="", "",
    _xlfn.IFS(
        AN84="Minimal (0%-5%)", 0.025,
        AN84="Minor (5%-10%)", 0.075,
        AN84="Moderate (10%-25%)", 0.175,
        AN84="Significant (25%-40%)", 0.325,
        AN84="Severe (&gt;40%)", 0.45
    )
)</f>
        <v/>
      </c>
      <c r="AP84" s="130" t="str">
        <f t="shared" si="21"/>
        <v>-</v>
      </c>
      <c r="AQ84" s="130" t="str">
        <f>IF(AO84="","-",AO84*'Risk Register'!$C$3)</f>
        <v>-</v>
      </c>
      <c r="AR84" s="130" t="str">
        <f t="shared" si="22"/>
        <v>-</v>
      </c>
      <c r="AS84" s="42"/>
      <c r="AT84" s="57" t="str" cm="1">
        <f t="array" ref="AT84">IF(AS84="", "",
    _xlfn.IFS(
        AS84="Minimal (0%-5%)", 0.025,
        AS84="Minor (5%-10%)", 0.075,
        AS84="Moderate (10%-25%)", 0.175,
        AS84="Significant (25%-40%)", 0.325,
        AS84="Severe (&gt;40%)", 0.45
    )
)</f>
        <v/>
      </c>
      <c r="AU84" s="127" t="str">
        <f t="shared" si="23"/>
        <v>-</v>
      </c>
      <c r="AV84" s="131" t="str">
        <f>IF(AT84="","-",AT84*'Risk Register'!$C$5)</f>
        <v>-</v>
      </c>
      <c r="AW84" s="127" t="str">
        <f t="shared" si="24"/>
        <v>-</v>
      </c>
      <c r="AX84" s="132"/>
      <c r="AY84" s="114" t="str">
        <f>_xlfn.LET(
    _xlpm.CostSel, AN84,
    _xlpm.SchedSel, AS84,
    _xlpm.ImpactOrder, {"Minimal (0%-5%)","Minor (5%-10%)","Moderate (10%-25%)","Significant (25%-40%)","Severe (&gt;40%)"},
    IF(_xlpm.CostSel="", IF(_xlpm.SchedSel="", "", _xlpm.SchedSel),
        IF(_xlpm.SchedSel="", _xlpm.CostSel,
            IF(MATCH(_xlpm.CostSel, _xlpm.ImpactOrder, 0) &gt; MATCH(_xlpm.SchedSel, _xlpm.ImpactOrder, 0), _xlpm.CostSel, _xlpm.SchedSel)
        )
    )
)</f>
        <v/>
      </c>
      <c r="AZ84" s="128" t="str">
        <f t="shared" si="25"/>
        <v>-</v>
      </c>
      <c r="BA84" s="100"/>
      <c r="BB84" s="133"/>
      <c r="BC84" s="43"/>
    </row>
    <row r="85" spans="1:55" x14ac:dyDescent="0.35">
      <c r="A85" s="34"/>
      <c r="B85" s="35"/>
      <c r="C85" s="35"/>
      <c r="D85" s="35"/>
      <c r="E85" s="35"/>
      <c r="F85" s="35"/>
      <c r="G85" s="35"/>
      <c r="H85" s="35"/>
      <c r="I85" s="67"/>
      <c r="J85" s="68"/>
      <c r="K85" s="64" t="str">
        <f>Table3[[#This Row],[IF]]&amp;", "&amp;Table3[[#This Row],[THEN]]</f>
        <v xml:space="preserve">, </v>
      </c>
      <c r="L85" s="35"/>
      <c r="M85" s="35"/>
      <c r="N85" s="55"/>
      <c r="O85" s="55"/>
      <c r="P85" s="92"/>
      <c r="Q85" s="56"/>
      <c r="R85" s="52" t="str" cm="1">
        <f t="array" ref="R85">IF(Q85="", "",
    _xlfn.IFS(
        Q85="Not Likely (&lt;10%)", 0.05,
        Q85="Low Likelihood (10%-30%)", 0.2,
        Q85="Likely (30%-70%)", 0.5,
        Q85="Highly Likely (70%-90%)", 0.8,
        Q85="Near Certainty (&gt;90%)", 0.95
    )
)</f>
        <v/>
      </c>
      <c r="S85" s="32"/>
      <c r="T85" s="51" t="str" cm="1">
        <f t="array" ref="T85">IF(S85="", "",
    _xlfn.IFS(
        S85="Minimal (0%-5%)", 0.025,
        S85="Minor (5%-10%)", 0.075,
        S85="Moderate (10%-25%)", 0.175,
        S85="Significant (25%-40%)", 0.325,
        S85="Severe (&gt;40%)", 0.45
    )
)</f>
        <v/>
      </c>
      <c r="U85" s="62" t="str">
        <f t="shared" si="17"/>
        <v>-</v>
      </c>
      <c r="V85" s="62" t="str">
        <f>IF(T85="","-",T85*'Risk Register'!$C$3)</f>
        <v>-</v>
      </c>
      <c r="W85" s="62" t="str">
        <f t="shared" si="18"/>
        <v>-</v>
      </c>
      <c r="X85" s="42"/>
      <c r="Y85" s="57" t="str" cm="1">
        <f t="array" ref="Y85">IF(X85="", "",
    _xlfn.IFS(
        X85="Minimal (0%-5%)", 0.025,
        X85="Minor (5%-10%)", 0.075,
        X85="Moderate (10%-25%)", 0.175,
        X85="Significant (25%-40%)", 0.325,
        X85="Severe (&gt;40%)", 0.45
    )
)</f>
        <v/>
      </c>
      <c r="Z85" s="126" t="str">
        <f t="shared" si="19"/>
        <v>-</v>
      </c>
      <c r="AA85" s="127" t="str">
        <f>IF(Y85="", "-",Y85*'Risk Register'!$C$5)</f>
        <v>-</v>
      </c>
      <c r="AB85" s="127" t="str">
        <f t="shared" si="20"/>
        <v>-</v>
      </c>
      <c r="AC85" s="128"/>
      <c r="AD85" s="129" t="str">
        <f>_xlfn.LET(
    _xlpm.CostSel, S85,
    _xlpm.SchedSel, X85,
    _xlpm.ImpactOrder, {"Minimal (0%-5%)","Minor (5%-10%)","Moderate (10%-25%)","Significant (25%-40%)","Severe (&gt;40%)"},
    IF(_xlpm.CostSel="", IF(_xlpm.SchedSel="", "", _xlpm.SchedSel),
        IF(_xlpm.SchedSel="", _xlpm.CostSel,
            IF(MATCH(_xlpm.CostSel, _xlpm.ImpactOrder, 0) &gt; MATCH(_xlpm.SchedSel, _xlpm.ImpactOrder, 0), _xlpm.CostSel, _xlpm.SchedSel)
        )
    )
)</f>
        <v/>
      </c>
      <c r="AE85" s="44" t="str">
        <f>IF(Table3[[#This Row],[MOST Likely Sch Impact (Days)]]="-","-",INDEX(RiskScoreMatrix, MATCH(Q85, ProbabilityHeaders, 0), MATCH(AD85, ImpactHeaders, 0)))</f>
        <v>-</v>
      </c>
      <c r="AF85" s="94"/>
      <c r="AG85" s="69"/>
      <c r="AH85" s="70"/>
      <c r="AI85" s="54"/>
      <c r="AJ85" s="53"/>
      <c r="AK85" s="97"/>
      <c r="AL85" s="41"/>
      <c r="AM85" s="59" t="str" cm="1">
        <f t="array" ref="AM85">IF(AL85="", "",
    _xlfn.IFS(
        AL85="Not Likely (&lt;10%)", 0.05,
        AL85="Low Likelihood (10%-30%)", 0.2,
        AL85="Likely (30%-70%)", 0.5,
        AL85="Highly Likely (70%-90%)", 0.8,
        AL85="Near Certainty (&gt;90%)", 0.95
    )
)</f>
        <v/>
      </c>
      <c r="AN85" s="32"/>
      <c r="AO85" s="58" t="str" cm="1">
        <f t="array" ref="AO85">IF(AN85="", "",
    _xlfn.IFS(
        AN85="Minimal (0%-5%)", 0.025,
        AN85="Minor (5%-10%)", 0.075,
        AN85="Moderate (10%-25%)", 0.175,
        AN85="Significant (25%-40%)", 0.325,
        AN85="Severe (&gt;40%)", 0.45
    )
)</f>
        <v/>
      </c>
      <c r="AP85" s="130" t="str">
        <f t="shared" si="21"/>
        <v>-</v>
      </c>
      <c r="AQ85" s="130" t="str">
        <f>IF(AO85="","-",AO85*'Risk Register'!$C$3)</f>
        <v>-</v>
      </c>
      <c r="AR85" s="130" t="str">
        <f t="shared" si="22"/>
        <v>-</v>
      </c>
      <c r="AS85" s="42"/>
      <c r="AT85" s="57" t="str" cm="1">
        <f t="array" ref="AT85">IF(AS85="", "",
    _xlfn.IFS(
        AS85="Minimal (0%-5%)", 0.025,
        AS85="Minor (5%-10%)", 0.075,
        AS85="Moderate (10%-25%)", 0.175,
        AS85="Significant (25%-40%)", 0.325,
        AS85="Severe (&gt;40%)", 0.45
    )
)</f>
        <v/>
      </c>
      <c r="AU85" s="127" t="str">
        <f t="shared" si="23"/>
        <v>-</v>
      </c>
      <c r="AV85" s="131" t="str">
        <f>IF(AT85="","-",AT85*'Risk Register'!$C$5)</f>
        <v>-</v>
      </c>
      <c r="AW85" s="127" t="str">
        <f t="shared" si="24"/>
        <v>-</v>
      </c>
      <c r="AX85" s="132"/>
      <c r="AY85" s="114" t="str">
        <f>_xlfn.LET(
    _xlpm.CostSel, AN85,
    _xlpm.SchedSel, AS85,
    _xlpm.ImpactOrder, {"Minimal (0%-5%)","Minor (5%-10%)","Moderate (10%-25%)","Significant (25%-40%)","Severe (&gt;40%)"},
    IF(_xlpm.CostSel="", IF(_xlpm.SchedSel="", "", _xlpm.SchedSel),
        IF(_xlpm.SchedSel="", _xlpm.CostSel,
            IF(MATCH(_xlpm.CostSel, _xlpm.ImpactOrder, 0) &gt; MATCH(_xlpm.SchedSel, _xlpm.ImpactOrder, 0), _xlpm.CostSel, _xlpm.SchedSel)
        )
    )
)</f>
        <v/>
      </c>
      <c r="AZ85" s="128" t="str">
        <f t="shared" si="25"/>
        <v>-</v>
      </c>
      <c r="BA85" s="100"/>
      <c r="BB85" s="133"/>
      <c r="BC85" s="43"/>
    </row>
    <row r="86" spans="1:55" x14ac:dyDescent="0.35">
      <c r="A86" s="34"/>
      <c r="B86" s="35"/>
      <c r="C86" s="35"/>
      <c r="D86" s="35"/>
      <c r="E86" s="35"/>
      <c r="F86" s="35"/>
      <c r="G86" s="35"/>
      <c r="H86" s="35"/>
      <c r="I86" s="67"/>
      <c r="J86" s="68"/>
      <c r="K86" s="64" t="str">
        <f>Table3[[#This Row],[IF]]&amp;", "&amp;Table3[[#This Row],[THEN]]</f>
        <v xml:space="preserve">, </v>
      </c>
      <c r="L86" s="35"/>
      <c r="M86" s="35"/>
      <c r="N86" s="55"/>
      <c r="O86" s="55"/>
      <c r="P86" s="92"/>
      <c r="Q86" s="56"/>
      <c r="R86" s="52" t="str" cm="1">
        <f t="array" ref="R86">IF(Q86="", "",
    _xlfn.IFS(
        Q86="Not Likely (&lt;10%)", 0.05,
        Q86="Low Likelihood (10%-30%)", 0.2,
        Q86="Likely (30%-70%)", 0.5,
        Q86="Highly Likely (70%-90%)", 0.8,
        Q86="Near Certainty (&gt;90%)", 0.95
    )
)</f>
        <v/>
      </c>
      <c r="S86" s="32"/>
      <c r="T86" s="51" t="str" cm="1">
        <f t="array" ref="T86">IF(S86="", "",
    _xlfn.IFS(
        S86="Minimal (0%-5%)", 0.025,
        S86="Minor (5%-10%)", 0.075,
        S86="Moderate (10%-25%)", 0.175,
        S86="Significant (25%-40%)", 0.325,
        S86="Severe (&gt;40%)", 0.45
    )
)</f>
        <v/>
      </c>
      <c r="U86" s="62" t="str">
        <f t="shared" si="17"/>
        <v>-</v>
      </c>
      <c r="V86" s="62" t="str">
        <f>IF(T86="","-",T86*'Risk Register'!$C$3)</f>
        <v>-</v>
      </c>
      <c r="W86" s="62" t="str">
        <f t="shared" si="18"/>
        <v>-</v>
      </c>
      <c r="X86" s="42"/>
      <c r="Y86" s="57" t="str" cm="1">
        <f t="array" ref="Y86">IF(X86="", "",
    _xlfn.IFS(
        X86="Minimal (0%-5%)", 0.025,
        X86="Minor (5%-10%)", 0.075,
        X86="Moderate (10%-25%)", 0.175,
        X86="Significant (25%-40%)", 0.325,
        X86="Severe (&gt;40%)", 0.45
    )
)</f>
        <v/>
      </c>
      <c r="Z86" s="126" t="str">
        <f t="shared" si="19"/>
        <v>-</v>
      </c>
      <c r="AA86" s="127" t="str">
        <f>IF(Y86="", "-",Y86*'Risk Register'!$C$5)</f>
        <v>-</v>
      </c>
      <c r="AB86" s="127" t="str">
        <f t="shared" si="20"/>
        <v>-</v>
      </c>
      <c r="AC86" s="128"/>
      <c r="AD86" s="129" t="str">
        <f>_xlfn.LET(
    _xlpm.CostSel, S86,
    _xlpm.SchedSel, X86,
    _xlpm.ImpactOrder, {"Minimal (0%-5%)","Minor (5%-10%)","Moderate (10%-25%)","Significant (25%-40%)","Severe (&gt;40%)"},
    IF(_xlpm.CostSel="", IF(_xlpm.SchedSel="", "", _xlpm.SchedSel),
        IF(_xlpm.SchedSel="", _xlpm.CostSel,
            IF(MATCH(_xlpm.CostSel, _xlpm.ImpactOrder, 0) &gt; MATCH(_xlpm.SchedSel, _xlpm.ImpactOrder, 0), _xlpm.CostSel, _xlpm.SchedSel)
        )
    )
)</f>
        <v/>
      </c>
      <c r="AE86" s="44" t="str">
        <f>IF(Table3[[#This Row],[MOST Likely Sch Impact (Days)]]="-","-",INDEX(RiskScoreMatrix, MATCH(Q86, ProbabilityHeaders, 0), MATCH(AD86, ImpactHeaders, 0)))</f>
        <v>-</v>
      </c>
      <c r="AF86" s="94"/>
      <c r="AG86" s="69"/>
      <c r="AH86" s="70"/>
      <c r="AI86" s="54"/>
      <c r="AJ86" s="53"/>
      <c r="AK86" s="97"/>
      <c r="AL86" s="41"/>
      <c r="AM86" s="59" t="str" cm="1">
        <f t="array" ref="AM86">IF(AL86="", "",
    _xlfn.IFS(
        AL86="Not Likely (&lt;10%)", 0.05,
        AL86="Low Likelihood (10%-30%)", 0.2,
        AL86="Likely (30%-70%)", 0.5,
        AL86="Highly Likely (70%-90%)", 0.8,
        AL86="Near Certainty (&gt;90%)", 0.95
    )
)</f>
        <v/>
      </c>
      <c r="AN86" s="32"/>
      <c r="AO86" s="58" t="str" cm="1">
        <f t="array" ref="AO86">IF(AN86="", "",
    _xlfn.IFS(
        AN86="Minimal (0%-5%)", 0.025,
        AN86="Minor (5%-10%)", 0.075,
        AN86="Moderate (10%-25%)", 0.175,
        AN86="Significant (25%-40%)", 0.325,
        AN86="Severe (&gt;40%)", 0.45
    )
)</f>
        <v/>
      </c>
      <c r="AP86" s="130" t="str">
        <f t="shared" si="21"/>
        <v>-</v>
      </c>
      <c r="AQ86" s="130" t="str">
        <f>IF(AO86="","-",AO86*'Risk Register'!$C$3)</f>
        <v>-</v>
      </c>
      <c r="AR86" s="130" t="str">
        <f t="shared" si="22"/>
        <v>-</v>
      </c>
      <c r="AS86" s="42"/>
      <c r="AT86" s="57" t="str" cm="1">
        <f t="array" ref="AT86">IF(AS86="", "",
    _xlfn.IFS(
        AS86="Minimal (0%-5%)", 0.025,
        AS86="Minor (5%-10%)", 0.075,
        AS86="Moderate (10%-25%)", 0.175,
        AS86="Significant (25%-40%)", 0.325,
        AS86="Severe (&gt;40%)", 0.45
    )
)</f>
        <v/>
      </c>
      <c r="AU86" s="127" t="str">
        <f t="shared" si="23"/>
        <v>-</v>
      </c>
      <c r="AV86" s="131" t="str">
        <f>IF(AT86="","-",AT86*'Risk Register'!$C$5)</f>
        <v>-</v>
      </c>
      <c r="AW86" s="127" t="str">
        <f t="shared" si="24"/>
        <v>-</v>
      </c>
      <c r="AX86" s="132"/>
      <c r="AY86" s="114" t="str">
        <f>_xlfn.LET(
    _xlpm.CostSel, AN86,
    _xlpm.SchedSel, AS86,
    _xlpm.ImpactOrder, {"Minimal (0%-5%)","Minor (5%-10%)","Moderate (10%-25%)","Significant (25%-40%)","Severe (&gt;40%)"},
    IF(_xlpm.CostSel="", IF(_xlpm.SchedSel="", "", _xlpm.SchedSel),
        IF(_xlpm.SchedSel="", _xlpm.CostSel,
            IF(MATCH(_xlpm.CostSel, _xlpm.ImpactOrder, 0) &gt; MATCH(_xlpm.SchedSel, _xlpm.ImpactOrder, 0), _xlpm.CostSel, _xlpm.SchedSel)
        )
    )
)</f>
        <v/>
      </c>
      <c r="AZ86" s="128" t="str">
        <f t="shared" si="25"/>
        <v>-</v>
      </c>
      <c r="BA86" s="100"/>
      <c r="BB86" s="133"/>
      <c r="BC86" s="43"/>
    </row>
    <row r="87" spans="1:55" x14ac:dyDescent="0.35">
      <c r="A87" s="34"/>
      <c r="B87" s="35"/>
      <c r="C87" s="35"/>
      <c r="D87" s="35"/>
      <c r="E87" s="35"/>
      <c r="F87" s="35"/>
      <c r="G87" s="35"/>
      <c r="H87" s="35"/>
      <c r="I87" s="67"/>
      <c r="J87" s="68"/>
      <c r="K87" s="64" t="str">
        <f>Table3[[#This Row],[IF]]&amp;", "&amp;Table3[[#This Row],[THEN]]</f>
        <v xml:space="preserve">, </v>
      </c>
      <c r="L87" s="35"/>
      <c r="M87" s="35"/>
      <c r="N87" s="55"/>
      <c r="O87" s="55"/>
      <c r="P87" s="92"/>
      <c r="Q87" s="56"/>
      <c r="R87" s="52" t="str" cm="1">
        <f t="array" ref="R87">IF(Q87="", "",
    _xlfn.IFS(
        Q87="Not Likely (&lt;10%)", 0.05,
        Q87="Low Likelihood (10%-30%)", 0.2,
        Q87="Likely (30%-70%)", 0.5,
        Q87="Highly Likely (70%-90%)", 0.8,
        Q87="Near Certainty (&gt;90%)", 0.95
    )
)</f>
        <v/>
      </c>
      <c r="S87" s="32"/>
      <c r="T87" s="51" t="str" cm="1">
        <f t="array" ref="T87">IF(S87="", "",
    _xlfn.IFS(
        S87="Minimal (0%-5%)", 0.025,
        S87="Minor (5%-10%)", 0.075,
        S87="Moderate (10%-25%)", 0.175,
        S87="Significant (25%-40%)", 0.325,
        S87="Severe (&gt;40%)", 0.45
    )
)</f>
        <v/>
      </c>
      <c r="U87" s="62" t="str">
        <f t="shared" si="17"/>
        <v>-</v>
      </c>
      <c r="V87" s="62" t="str">
        <f>IF(T87="","-",T87*'Risk Register'!$C$3)</f>
        <v>-</v>
      </c>
      <c r="W87" s="62" t="str">
        <f t="shared" si="18"/>
        <v>-</v>
      </c>
      <c r="X87" s="42"/>
      <c r="Y87" s="57" t="str" cm="1">
        <f t="array" ref="Y87">IF(X87="", "",
    _xlfn.IFS(
        X87="Minimal (0%-5%)", 0.025,
        X87="Minor (5%-10%)", 0.075,
        X87="Moderate (10%-25%)", 0.175,
        X87="Significant (25%-40%)", 0.325,
        X87="Severe (&gt;40%)", 0.45
    )
)</f>
        <v/>
      </c>
      <c r="Z87" s="126" t="str">
        <f t="shared" si="19"/>
        <v>-</v>
      </c>
      <c r="AA87" s="127" t="str">
        <f>IF(Y87="", "-",Y87*'Risk Register'!$C$5)</f>
        <v>-</v>
      </c>
      <c r="AB87" s="127" t="str">
        <f t="shared" si="20"/>
        <v>-</v>
      </c>
      <c r="AC87" s="128"/>
      <c r="AD87" s="129" t="str">
        <f>_xlfn.LET(
    _xlpm.CostSel, S87,
    _xlpm.SchedSel, X87,
    _xlpm.ImpactOrder, {"Minimal (0%-5%)","Minor (5%-10%)","Moderate (10%-25%)","Significant (25%-40%)","Severe (&gt;40%)"},
    IF(_xlpm.CostSel="", IF(_xlpm.SchedSel="", "", _xlpm.SchedSel),
        IF(_xlpm.SchedSel="", _xlpm.CostSel,
            IF(MATCH(_xlpm.CostSel, _xlpm.ImpactOrder, 0) &gt; MATCH(_xlpm.SchedSel, _xlpm.ImpactOrder, 0), _xlpm.CostSel, _xlpm.SchedSel)
        )
    )
)</f>
        <v/>
      </c>
      <c r="AE87" s="44" t="str">
        <f>IF(Table3[[#This Row],[MOST Likely Sch Impact (Days)]]="-","-",INDEX(RiskScoreMatrix, MATCH(Q87, ProbabilityHeaders, 0), MATCH(AD87, ImpactHeaders, 0)))</f>
        <v>-</v>
      </c>
      <c r="AF87" s="94"/>
      <c r="AG87" s="69"/>
      <c r="AH87" s="70"/>
      <c r="AI87" s="54"/>
      <c r="AJ87" s="53"/>
      <c r="AK87" s="97"/>
      <c r="AL87" s="41"/>
      <c r="AM87" s="59" t="str" cm="1">
        <f t="array" ref="AM87">IF(AL87="", "",
    _xlfn.IFS(
        AL87="Not Likely (&lt;10%)", 0.05,
        AL87="Low Likelihood (10%-30%)", 0.2,
        AL87="Likely (30%-70%)", 0.5,
        AL87="Highly Likely (70%-90%)", 0.8,
        AL87="Near Certainty (&gt;90%)", 0.95
    )
)</f>
        <v/>
      </c>
      <c r="AN87" s="32"/>
      <c r="AO87" s="58" t="str" cm="1">
        <f t="array" ref="AO87">IF(AN87="", "",
    _xlfn.IFS(
        AN87="Minimal (0%-5%)", 0.025,
        AN87="Minor (5%-10%)", 0.075,
        AN87="Moderate (10%-25%)", 0.175,
        AN87="Significant (25%-40%)", 0.325,
        AN87="Severe (&gt;40%)", 0.45
    )
)</f>
        <v/>
      </c>
      <c r="AP87" s="130" t="str">
        <f t="shared" si="21"/>
        <v>-</v>
      </c>
      <c r="AQ87" s="130" t="str">
        <f>IF(AO87="","-",AO87*'Risk Register'!$C$3)</f>
        <v>-</v>
      </c>
      <c r="AR87" s="130" t="str">
        <f t="shared" si="22"/>
        <v>-</v>
      </c>
      <c r="AS87" s="42"/>
      <c r="AT87" s="57" t="str" cm="1">
        <f t="array" ref="AT87">IF(AS87="", "",
    _xlfn.IFS(
        AS87="Minimal (0%-5%)", 0.025,
        AS87="Minor (5%-10%)", 0.075,
        AS87="Moderate (10%-25%)", 0.175,
        AS87="Significant (25%-40%)", 0.325,
        AS87="Severe (&gt;40%)", 0.45
    )
)</f>
        <v/>
      </c>
      <c r="AU87" s="127" t="str">
        <f t="shared" si="23"/>
        <v>-</v>
      </c>
      <c r="AV87" s="131" t="str">
        <f>IF(AT87="","-",AT87*'Risk Register'!$C$5)</f>
        <v>-</v>
      </c>
      <c r="AW87" s="127" t="str">
        <f t="shared" si="24"/>
        <v>-</v>
      </c>
      <c r="AX87" s="132"/>
      <c r="AY87" s="114" t="str">
        <f>_xlfn.LET(
    _xlpm.CostSel, AN87,
    _xlpm.SchedSel, AS87,
    _xlpm.ImpactOrder, {"Minimal (0%-5%)","Minor (5%-10%)","Moderate (10%-25%)","Significant (25%-40%)","Severe (&gt;40%)"},
    IF(_xlpm.CostSel="", IF(_xlpm.SchedSel="", "", _xlpm.SchedSel),
        IF(_xlpm.SchedSel="", _xlpm.CostSel,
            IF(MATCH(_xlpm.CostSel, _xlpm.ImpactOrder, 0) &gt; MATCH(_xlpm.SchedSel, _xlpm.ImpactOrder, 0), _xlpm.CostSel, _xlpm.SchedSel)
        )
    )
)</f>
        <v/>
      </c>
      <c r="AZ87" s="128" t="str">
        <f t="shared" si="25"/>
        <v>-</v>
      </c>
      <c r="BA87" s="100"/>
      <c r="BB87" s="133"/>
      <c r="BC87" s="43"/>
    </row>
    <row r="88" spans="1:55" x14ac:dyDescent="0.35">
      <c r="A88" s="34"/>
      <c r="B88" s="35"/>
      <c r="C88" s="35"/>
      <c r="D88" s="35"/>
      <c r="E88" s="35"/>
      <c r="F88" s="35"/>
      <c r="G88" s="35"/>
      <c r="H88" s="35"/>
      <c r="I88" s="67"/>
      <c r="J88" s="68"/>
      <c r="K88" s="64" t="str">
        <f>Table3[[#This Row],[IF]]&amp;", "&amp;Table3[[#This Row],[THEN]]</f>
        <v xml:space="preserve">, </v>
      </c>
      <c r="L88" s="35"/>
      <c r="M88" s="35"/>
      <c r="N88" s="55"/>
      <c r="O88" s="55"/>
      <c r="P88" s="92"/>
      <c r="Q88" s="56"/>
      <c r="R88" s="52" t="str" cm="1">
        <f t="array" ref="R88">IF(Q88="", "",
    _xlfn.IFS(
        Q88="Not Likely (&lt;10%)", 0.05,
        Q88="Low Likelihood (10%-30%)", 0.2,
        Q88="Likely (30%-70%)", 0.5,
        Q88="Highly Likely (70%-90%)", 0.8,
        Q88="Near Certainty (&gt;90%)", 0.95
    )
)</f>
        <v/>
      </c>
      <c r="S88" s="32"/>
      <c r="T88" s="51" t="str" cm="1">
        <f t="array" ref="T88">IF(S88="", "",
    _xlfn.IFS(
        S88="Minimal (0%-5%)", 0.025,
        S88="Minor (5%-10%)", 0.075,
        S88="Moderate (10%-25%)", 0.175,
        S88="Significant (25%-40%)", 0.325,
        S88="Severe (&gt;40%)", 0.45
    )
)</f>
        <v/>
      </c>
      <c r="U88" s="62" t="str">
        <f t="shared" si="17"/>
        <v>-</v>
      </c>
      <c r="V88" s="62" t="str">
        <f>IF(T88="","-",T88*'Risk Register'!$C$3)</f>
        <v>-</v>
      </c>
      <c r="W88" s="62" t="str">
        <f t="shared" si="18"/>
        <v>-</v>
      </c>
      <c r="X88" s="42"/>
      <c r="Y88" s="57" t="str" cm="1">
        <f t="array" ref="Y88">IF(X88="", "",
    _xlfn.IFS(
        X88="Minimal (0%-5%)", 0.025,
        X88="Minor (5%-10%)", 0.075,
        X88="Moderate (10%-25%)", 0.175,
        X88="Significant (25%-40%)", 0.325,
        X88="Severe (&gt;40%)", 0.45
    )
)</f>
        <v/>
      </c>
      <c r="Z88" s="126" t="str">
        <f t="shared" si="19"/>
        <v>-</v>
      </c>
      <c r="AA88" s="127" t="str">
        <f>IF(Y88="", "-",Y88*'Risk Register'!$C$5)</f>
        <v>-</v>
      </c>
      <c r="AB88" s="127" t="str">
        <f t="shared" si="20"/>
        <v>-</v>
      </c>
      <c r="AC88" s="128"/>
      <c r="AD88" s="129" t="str">
        <f>_xlfn.LET(
    _xlpm.CostSel, S88,
    _xlpm.SchedSel, X88,
    _xlpm.ImpactOrder, {"Minimal (0%-5%)","Minor (5%-10%)","Moderate (10%-25%)","Significant (25%-40%)","Severe (&gt;40%)"},
    IF(_xlpm.CostSel="", IF(_xlpm.SchedSel="", "", _xlpm.SchedSel),
        IF(_xlpm.SchedSel="", _xlpm.CostSel,
            IF(MATCH(_xlpm.CostSel, _xlpm.ImpactOrder, 0) &gt; MATCH(_xlpm.SchedSel, _xlpm.ImpactOrder, 0), _xlpm.CostSel, _xlpm.SchedSel)
        )
    )
)</f>
        <v/>
      </c>
      <c r="AE88" s="44" t="str">
        <f>IF(Table3[[#This Row],[MOST Likely Sch Impact (Days)]]="-","-",INDEX(RiskScoreMatrix, MATCH(Q88, ProbabilityHeaders, 0), MATCH(AD88, ImpactHeaders, 0)))</f>
        <v>-</v>
      </c>
      <c r="AF88" s="94"/>
      <c r="AG88" s="69"/>
      <c r="AH88" s="70"/>
      <c r="AI88" s="54"/>
      <c r="AJ88" s="53"/>
      <c r="AK88" s="97"/>
      <c r="AL88" s="41"/>
      <c r="AM88" s="59" t="str" cm="1">
        <f t="array" ref="AM88">IF(AL88="", "",
    _xlfn.IFS(
        AL88="Not Likely (&lt;10%)", 0.05,
        AL88="Low Likelihood (10%-30%)", 0.2,
        AL88="Likely (30%-70%)", 0.5,
        AL88="Highly Likely (70%-90%)", 0.8,
        AL88="Near Certainty (&gt;90%)", 0.95
    )
)</f>
        <v/>
      </c>
      <c r="AN88" s="32"/>
      <c r="AO88" s="58" t="str" cm="1">
        <f t="array" ref="AO88">IF(AN88="", "",
    _xlfn.IFS(
        AN88="Minimal (0%-5%)", 0.025,
        AN88="Minor (5%-10%)", 0.075,
        AN88="Moderate (10%-25%)", 0.175,
        AN88="Significant (25%-40%)", 0.325,
        AN88="Severe (&gt;40%)", 0.45
    )
)</f>
        <v/>
      </c>
      <c r="AP88" s="130" t="str">
        <f t="shared" si="21"/>
        <v>-</v>
      </c>
      <c r="AQ88" s="130" t="str">
        <f>IF(AO88="","-",AO88*'Risk Register'!$C$3)</f>
        <v>-</v>
      </c>
      <c r="AR88" s="130" t="str">
        <f t="shared" si="22"/>
        <v>-</v>
      </c>
      <c r="AS88" s="42"/>
      <c r="AT88" s="57" t="str" cm="1">
        <f t="array" ref="AT88">IF(AS88="", "",
    _xlfn.IFS(
        AS88="Minimal (0%-5%)", 0.025,
        AS88="Minor (5%-10%)", 0.075,
        AS88="Moderate (10%-25%)", 0.175,
        AS88="Significant (25%-40%)", 0.325,
        AS88="Severe (&gt;40%)", 0.45
    )
)</f>
        <v/>
      </c>
      <c r="AU88" s="127" t="str">
        <f t="shared" si="23"/>
        <v>-</v>
      </c>
      <c r="AV88" s="131" t="str">
        <f>IF(AT88="","-",AT88*'Risk Register'!$C$5)</f>
        <v>-</v>
      </c>
      <c r="AW88" s="127" t="str">
        <f t="shared" si="24"/>
        <v>-</v>
      </c>
      <c r="AX88" s="132"/>
      <c r="AY88" s="114" t="str">
        <f>_xlfn.LET(
    _xlpm.CostSel, AN88,
    _xlpm.SchedSel, AS88,
    _xlpm.ImpactOrder, {"Minimal (0%-5%)","Minor (5%-10%)","Moderate (10%-25%)","Significant (25%-40%)","Severe (&gt;40%)"},
    IF(_xlpm.CostSel="", IF(_xlpm.SchedSel="", "", _xlpm.SchedSel),
        IF(_xlpm.SchedSel="", _xlpm.CostSel,
            IF(MATCH(_xlpm.CostSel, _xlpm.ImpactOrder, 0) &gt; MATCH(_xlpm.SchedSel, _xlpm.ImpactOrder, 0), _xlpm.CostSel, _xlpm.SchedSel)
        )
    )
)</f>
        <v/>
      </c>
      <c r="AZ88" s="128" t="str">
        <f t="shared" si="25"/>
        <v>-</v>
      </c>
      <c r="BA88" s="100"/>
      <c r="BB88" s="133"/>
      <c r="BC88" s="43"/>
    </row>
    <row r="89" spans="1:55" x14ac:dyDescent="0.35">
      <c r="A89" s="34"/>
      <c r="B89" s="35"/>
      <c r="C89" s="35"/>
      <c r="D89" s="35"/>
      <c r="E89" s="35"/>
      <c r="F89" s="35"/>
      <c r="G89" s="35"/>
      <c r="H89" s="35"/>
      <c r="I89" s="67"/>
      <c r="J89" s="68"/>
      <c r="K89" s="64" t="str">
        <f>Table3[[#This Row],[IF]]&amp;", "&amp;Table3[[#This Row],[THEN]]</f>
        <v xml:space="preserve">, </v>
      </c>
      <c r="L89" s="35"/>
      <c r="M89" s="35"/>
      <c r="N89" s="55"/>
      <c r="O89" s="55"/>
      <c r="P89" s="92"/>
      <c r="Q89" s="56"/>
      <c r="R89" s="52" t="str" cm="1">
        <f t="array" ref="R89">IF(Q89="", "",
    _xlfn.IFS(
        Q89="Not Likely (&lt;10%)", 0.05,
        Q89="Low Likelihood (10%-30%)", 0.2,
        Q89="Likely (30%-70%)", 0.5,
        Q89="Highly Likely (70%-90%)", 0.8,
        Q89="Near Certainty (&gt;90%)", 0.95
    )
)</f>
        <v/>
      </c>
      <c r="S89" s="32"/>
      <c r="T89" s="51" t="str" cm="1">
        <f t="array" ref="T89">IF(S89="", "",
    _xlfn.IFS(
        S89="Minimal (0%-5%)", 0.025,
        S89="Minor (5%-10%)", 0.075,
        S89="Moderate (10%-25%)", 0.175,
        S89="Significant (25%-40%)", 0.325,
        S89="Severe (&gt;40%)", 0.45
    )
)</f>
        <v/>
      </c>
      <c r="U89" s="62" t="str">
        <f t="shared" si="17"/>
        <v>-</v>
      </c>
      <c r="V89" s="62" t="str">
        <f>IF(T89="","-",T89*'Risk Register'!$C$3)</f>
        <v>-</v>
      </c>
      <c r="W89" s="62" t="str">
        <f t="shared" si="18"/>
        <v>-</v>
      </c>
      <c r="X89" s="42"/>
      <c r="Y89" s="57" t="str" cm="1">
        <f t="array" ref="Y89">IF(X89="", "",
    _xlfn.IFS(
        X89="Minimal (0%-5%)", 0.025,
        X89="Minor (5%-10%)", 0.075,
        X89="Moderate (10%-25%)", 0.175,
        X89="Significant (25%-40%)", 0.325,
        X89="Severe (&gt;40%)", 0.45
    )
)</f>
        <v/>
      </c>
      <c r="Z89" s="126" t="str">
        <f t="shared" si="19"/>
        <v>-</v>
      </c>
      <c r="AA89" s="127" t="str">
        <f>IF(Y89="", "-",Y89*'Risk Register'!$C$5)</f>
        <v>-</v>
      </c>
      <c r="AB89" s="127" t="str">
        <f t="shared" si="20"/>
        <v>-</v>
      </c>
      <c r="AC89" s="128"/>
      <c r="AD89" s="129" t="str">
        <f>_xlfn.LET(
    _xlpm.CostSel, S89,
    _xlpm.SchedSel, X89,
    _xlpm.ImpactOrder, {"Minimal (0%-5%)","Minor (5%-10%)","Moderate (10%-25%)","Significant (25%-40%)","Severe (&gt;40%)"},
    IF(_xlpm.CostSel="", IF(_xlpm.SchedSel="", "", _xlpm.SchedSel),
        IF(_xlpm.SchedSel="", _xlpm.CostSel,
            IF(MATCH(_xlpm.CostSel, _xlpm.ImpactOrder, 0) &gt; MATCH(_xlpm.SchedSel, _xlpm.ImpactOrder, 0), _xlpm.CostSel, _xlpm.SchedSel)
        )
    )
)</f>
        <v/>
      </c>
      <c r="AE89" s="44" t="str">
        <f>IF(Table3[[#This Row],[MOST Likely Sch Impact (Days)]]="-","-",INDEX(RiskScoreMatrix, MATCH(Q89, ProbabilityHeaders, 0), MATCH(AD89, ImpactHeaders, 0)))</f>
        <v>-</v>
      </c>
      <c r="AF89" s="94"/>
      <c r="AG89" s="69"/>
      <c r="AH89" s="70"/>
      <c r="AI89" s="54"/>
      <c r="AJ89" s="53"/>
      <c r="AK89" s="97"/>
      <c r="AL89" s="41"/>
      <c r="AM89" s="59" t="str" cm="1">
        <f t="array" ref="AM89">IF(AL89="", "",
    _xlfn.IFS(
        AL89="Not Likely (&lt;10%)", 0.05,
        AL89="Low Likelihood (10%-30%)", 0.2,
        AL89="Likely (30%-70%)", 0.5,
        AL89="Highly Likely (70%-90%)", 0.8,
        AL89="Near Certainty (&gt;90%)", 0.95
    )
)</f>
        <v/>
      </c>
      <c r="AN89" s="32"/>
      <c r="AO89" s="58" t="str" cm="1">
        <f t="array" ref="AO89">IF(AN89="", "",
    _xlfn.IFS(
        AN89="Minimal (0%-5%)", 0.025,
        AN89="Minor (5%-10%)", 0.075,
        AN89="Moderate (10%-25%)", 0.175,
        AN89="Significant (25%-40%)", 0.325,
        AN89="Severe (&gt;40%)", 0.45
    )
)</f>
        <v/>
      </c>
      <c r="AP89" s="130" t="str">
        <f t="shared" si="21"/>
        <v>-</v>
      </c>
      <c r="AQ89" s="130" t="str">
        <f>IF(AO89="","-",AO89*'Risk Register'!$C$3)</f>
        <v>-</v>
      </c>
      <c r="AR89" s="130" t="str">
        <f t="shared" si="22"/>
        <v>-</v>
      </c>
      <c r="AS89" s="42"/>
      <c r="AT89" s="57" t="str" cm="1">
        <f t="array" ref="AT89">IF(AS89="", "",
    _xlfn.IFS(
        AS89="Minimal (0%-5%)", 0.025,
        AS89="Minor (5%-10%)", 0.075,
        AS89="Moderate (10%-25%)", 0.175,
        AS89="Significant (25%-40%)", 0.325,
        AS89="Severe (&gt;40%)", 0.45
    )
)</f>
        <v/>
      </c>
      <c r="AU89" s="127" t="str">
        <f t="shared" si="23"/>
        <v>-</v>
      </c>
      <c r="AV89" s="131" t="str">
        <f>IF(AT89="","-",AT89*'Risk Register'!$C$5)</f>
        <v>-</v>
      </c>
      <c r="AW89" s="127" t="str">
        <f t="shared" si="24"/>
        <v>-</v>
      </c>
      <c r="AX89" s="132"/>
      <c r="AY89" s="114" t="str">
        <f>_xlfn.LET(
    _xlpm.CostSel, AN89,
    _xlpm.SchedSel, AS89,
    _xlpm.ImpactOrder, {"Minimal (0%-5%)","Minor (5%-10%)","Moderate (10%-25%)","Significant (25%-40%)","Severe (&gt;40%)"},
    IF(_xlpm.CostSel="", IF(_xlpm.SchedSel="", "", _xlpm.SchedSel),
        IF(_xlpm.SchedSel="", _xlpm.CostSel,
            IF(MATCH(_xlpm.CostSel, _xlpm.ImpactOrder, 0) &gt; MATCH(_xlpm.SchedSel, _xlpm.ImpactOrder, 0), _xlpm.CostSel, _xlpm.SchedSel)
        )
    )
)</f>
        <v/>
      </c>
      <c r="AZ89" s="128" t="str">
        <f t="shared" si="25"/>
        <v>-</v>
      </c>
      <c r="BA89" s="100"/>
      <c r="BB89" s="133"/>
      <c r="BC89" s="43"/>
    </row>
    <row r="90" spans="1:55" x14ac:dyDescent="0.35">
      <c r="A90" s="34"/>
      <c r="B90" s="35"/>
      <c r="C90" s="35"/>
      <c r="D90" s="35"/>
      <c r="E90" s="35"/>
      <c r="F90" s="35"/>
      <c r="G90" s="35"/>
      <c r="H90" s="35"/>
      <c r="I90" s="67"/>
      <c r="J90" s="68"/>
      <c r="K90" s="64" t="str">
        <f>Table3[[#This Row],[IF]]&amp;", "&amp;Table3[[#This Row],[THEN]]</f>
        <v xml:space="preserve">, </v>
      </c>
      <c r="L90" s="35"/>
      <c r="M90" s="35"/>
      <c r="N90" s="55"/>
      <c r="O90" s="55"/>
      <c r="P90" s="92"/>
      <c r="Q90" s="56"/>
      <c r="R90" s="52" t="str" cm="1">
        <f t="array" ref="R90">IF(Q90="", "",
    _xlfn.IFS(
        Q90="Not Likely (&lt;10%)", 0.05,
        Q90="Low Likelihood (10%-30%)", 0.2,
        Q90="Likely (30%-70%)", 0.5,
        Q90="Highly Likely (70%-90%)", 0.8,
        Q90="Near Certainty (&gt;90%)", 0.95
    )
)</f>
        <v/>
      </c>
      <c r="S90" s="32"/>
      <c r="T90" s="51" t="str" cm="1">
        <f t="array" ref="T90">IF(S90="", "",
    _xlfn.IFS(
        S90="Minimal (0%-5%)", 0.025,
        S90="Minor (5%-10%)", 0.075,
        S90="Moderate (10%-25%)", 0.175,
        S90="Significant (25%-40%)", 0.325,
        S90="Severe (&gt;40%)", 0.45
    )
)</f>
        <v/>
      </c>
      <c r="U90" s="62" t="str">
        <f t="shared" si="17"/>
        <v>-</v>
      </c>
      <c r="V90" s="62" t="str">
        <f>IF(T90="","-",T90*'Risk Register'!$C$3)</f>
        <v>-</v>
      </c>
      <c r="W90" s="62" t="str">
        <f t="shared" si="18"/>
        <v>-</v>
      </c>
      <c r="X90" s="42"/>
      <c r="Y90" s="57" t="str" cm="1">
        <f t="array" ref="Y90">IF(X90="", "",
    _xlfn.IFS(
        X90="Minimal (0%-5%)", 0.025,
        X90="Minor (5%-10%)", 0.075,
        X90="Moderate (10%-25%)", 0.175,
        X90="Significant (25%-40%)", 0.325,
        X90="Severe (&gt;40%)", 0.45
    )
)</f>
        <v/>
      </c>
      <c r="Z90" s="126" t="str">
        <f t="shared" si="19"/>
        <v>-</v>
      </c>
      <c r="AA90" s="127" t="str">
        <f>IF(Y90="", "-",Y90*'Risk Register'!$C$5)</f>
        <v>-</v>
      </c>
      <c r="AB90" s="127" t="str">
        <f t="shared" si="20"/>
        <v>-</v>
      </c>
      <c r="AC90" s="128"/>
      <c r="AD90" s="129" t="str">
        <f>_xlfn.LET(
    _xlpm.CostSel, S90,
    _xlpm.SchedSel, X90,
    _xlpm.ImpactOrder, {"Minimal (0%-5%)","Minor (5%-10%)","Moderate (10%-25%)","Significant (25%-40%)","Severe (&gt;40%)"},
    IF(_xlpm.CostSel="", IF(_xlpm.SchedSel="", "", _xlpm.SchedSel),
        IF(_xlpm.SchedSel="", _xlpm.CostSel,
            IF(MATCH(_xlpm.CostSel, _xlpm.ImpactOrder, 0) &gt; MATCH(_xlpm.SchedSel, _xlpm.ImpactOrder, 0), _xlpm.CostSel, _xlpm.SchedSel)
        )
    )
)</f>
        <v/>
      </c>
      <c r="AE90" s="44" t="str">
        <f>IF(Table3[[#This Row],[MOST Likely Sch Impact (Days)]]="-","-",INDEX(RiskScoreMatrix, MATCH(Q90, ProbabilityHeaders, 0), MATCH(AD90, ImpactHeaders, 0)))</f>
        <v>-</v>
      </c>
      <c r="AF90" s="94"/>
      <c r="AG90" s="69"/>
      <c r="AH90" s="70"/>
      <c r="AI90" s="54"/>
      <c r="AJ90" s="53"/>
      <c r="AK90" s="97"/>
      <c r="AL90" s="41"/>
      <c r="AM90" s="59" t="str" cm="1">
        <f t="array" ref="AM90">IF(AL90="", "",
    _xlfn.IFS(
        AL90="Not Likely (&lt;10%)", 0.05,
        AL90="Low Likelihood (10%-30%)", 0.2,
        AL90="Likely (30%-70%)", 0.5,
        AL90="Highly Likely (70%-90%)", 0.8,
        AL90="Near Certainty (&gt;90%)", 0.95
    )
)</f>
        <v/>
      </c>
      <c r="AN90" s="32"/>
      <c r="AO90" s="58" t="str" cm="1">
        <f t="array" ref="AO90">IF(AN90="", "",
    _xlfn.IFS(
        AN90="Minimal (0%-5%)", 0.025,
        AN90="Minor (5%-10%)", 0.075,
        AN90="Moderate (10%-25%)", 0.175,
        AN90="Significant (25%-40%)", 0.325,
        AN90="Severe (&gt;40%)", 0.45
    )
)</f>
        <v/>
      </c>
      <c r="AP90" s="130" t="str">
        <f t="shared" si="21"/>
        <v>-</v>
      </c>
      <c r="AQ90" s="130" t="str">
        <f>IF(AO90="","-",AO90*'Risk Register'!$C$3)</f>
        <v>-</v>
      </c>
      <c r="AR90" s="130" t="str">
        <f t="shared" si="22"/>
        <v>-</v>
      </c>
      <c r="AS90" s="42"/>
      <c r="AT90" s="57" t="str" cm="1">
        <f t="array" ref="AT90">IF(AS90="", "",
    _xlfn.IFS(
        AS90="Minimal (0%-5%)", 0.025,
        AS90="Minor (5%-10%)", 0.075,
        AS90="Moderate (10%-25%)", 0.175,
        AS90="Significant (25%-40%)", 0.325,
        AS90="Severe (&gt;40%)", 0.45
    )
)</f>
        <v/>
      </c>
      <c r="AU90" s="127" t="str">
        <f t="shared" si="23"/>
        <v>-</v>
      </c>
      <c r="AV90" s="131" t="str">
        <f>IF(AT90="","-",AT90*'Risk Register'!$C$5)</f>
        <v>-</v>
      </c>
      <c r="AW90" s="127" t="str">
        <f t="shared" si="24"/>
        <v>-</v>
      </c>
      <c r="AX90" s="132"/>
      <c r="AY90" s="114" t="str">
        <f>_xlfn.LET(
    _xlpm.CostSel, AN90,
    _xlpm.SchedSel, AS90,
    _xlpm.ImpactOrder, {"Minimal (0%-5%)","Minor (5%-10%)","Moderate (10%-25%)","Significant (25%-40%)","Severe (&gt;40%)"},
    IF(_xlpm.CostSel="", IF(_xlpm.SchedSel="", "", _xlpm.SchedSel),
        IF(_xlpm.SchedSel="", _xlpm.CostSel,
            IF(MATCH(_xlpm.CostSel, _xlpm.ImpactOrder, 0) &gt; MATCH(_xlpm.SchedSel, _xlpm.ImpactOrder, 0), _xlpm.CostSel, _xlpm.SchedSel)
        )
    )
)</f>
        <v/>
      </c>
      <c r="AZ90" s="128" t="str">
        <f t="shared" si="25"/>
        <v>-</v>
      </c>
      <c r="BA90" s="100"/>
      <c r="BB90" s="133"/>
      <c r="BC90" s="43"/>
    </row>
    <row r="91" spans="1:55" x14ac:dyDescent="0.35">
      <c r="A91" s="34"/>
      <c r="B91" s="35"/>
      <c r="C91" s="35"/>
      <c r="D91" s="35"/>
      <c r="E91" s="35"/>
      <c r="F91" s="35"/>
      <c r="G91" s="35"/>
      <c r="H91" s="35"/>
      <c r="I91" s="67"/>
      <c r="J91" s="68"/>
      <c r="K91" s="64" t="str">
        <f>Table3[[#This Row],[IF]]&amp;", "&amp;Table3[[#This Row],[THEN]]</f>
        <v xml:space="preserve">, </v>
      </c>
      <c r="L91" s="35"/>
      <c r="M91" s="35"/>
      <c r="N91" s="55"/>
      <c r="O91" s="55"/>
      <c r="P91" s="92"/>
      <c r="Q91" s="56"/>
      <c r="R91" s="52" t="str" cm="1">
        <f t="array" ref="R91">IF(Q91="", "",
    _xlfn.IFS(
        Q91="Not Likely (&lt;10%)", 0.05,
        Q91="Low Likelihood (10%-30%)", 0.2,
        Q91="Likely (30%-70%)", 0.5,
        Q91="Highly Likely (70%-90%)", 0.8,
        Q91="Near Certainty (&gt;90%)", 0.95
    )
)</f>
        <v/>
      </c>
      <c r="S91" s="32"/>
      <c r="T91" s="51" t="str" cm="1">
        <f t="array" ref="T91">IF(S91="", "",
    _xlfn.IFS(
        S91="Minimal (0%-5%)", 0.025,
        S91="Minor (5%-10%)", 0.075,
        S91="Moderate (10%-25%)", 0.175,
        S91="Significant (25%-40%)", 0.325,
        S91="Severe (&gt;40%)", 0.45
    )
)</f>
        <v/>
      </c>
      <c r="U91" s="62" t="str">
        <f t="shared" si="17"/>
        <v>-</v>
      </c>
      <c r="V91" s="62" t="str">
        <f>IF(T91="","-",T91*'Risk Register'!$C$3)</f>
        <v>-</v>
      </c>
      <c r="W91" s="62" t="str">
        <f t="shared" si="18"/>
        <v>-</v>
      </c>
      <c r="X91" s="42"/>
      <c r="Y91" s="57" t="str" cm="1">
        <f t="array" ref="Y91">IF(X91="", "",
    _xlfn.IFS(
        X91="Minimal (0%-5%)", 0.025,
        X91="Minor (5%-10%)", 0.075,
        X91="Moderate (10%-25%)", 0.175,
        X91="Significant (25%-40%)", 0.325,
        X91="Severe (&gt;40%)", 0.45
    )
)</f>
        <v/>
      </c>
      <c r="Z91" s="126" t="str">
        <f t="shared" si="19"/>
        <v>-</v>
      </c>
      <c r="AA91" s="127" t="str">
        <f>IF(Y91="", "-",Y91*'Risk Register'!$C$5)</f>
        <v>-</v>
      </c>
      <c r="AB91" s="127" t="str">
        <f t="shared" si="20"/>
        <v>-</v>
      </c>
      <c r="AC91" s="128"/>
      <c r="AD91" s="129" t="str">
        <f>_xlfn.LET(
    _xlpm.CostSel, S91,
    _xlpm.SchedSel, X91,
    _xlpm.ImpactOrder, {"Minimal (0%-5%)","Minor (5%-10%)","Moderate (10%-25%)","Significant (25%-40%)","Severe (&gt;40%)"},
    IF(_xlpm.CostSel="", IF(_xlpm.SchedSel="", "", _xlpm.SchedSel),
        IF(_xlpm.SchedSel="", _xlpm.CostSel,
            IF(MATCH(_xlpm.CostSel, _xlpm.ImpactOrder, 0) &gt; MATCH(_xlpm.SchedSel, _xlpm.ImpactOrder, 0), _xlpm.CostSel, _xlpm.SchedSel)
        )
    )
)</f>
        <v/>
      </c>
      <c r="AE91" s="44" t="str">
        <f>IF(Table3[[#This Row],[MOST Likely Sch Impact (Days)]]="-","-",INDEX(RiskScoreMatrix, MATCH(Q91, ProbabilityHeaders, 0), MATCH(AD91, ImpactHeaders, 0)))</f>
        <v>-</v>
      </c>
      <c r="AF91" s="94"/>
      <c r="AG91" s="69"/>
      <c r="AH91" s="70"/>
      <c r="AI91" s="54"/>
      <c r="AJ91" s="53"/>
      <c r="AK91" s="97"/>
      <c r="AL91" s="41"/>
      <c r="AM91" s="59" t="str" cm="1">
        <f t="array" ref="AM91">IF(AL91="", "",
    _xlfn.IFS(
        AL91="Not Likely (&lt;10%)", 0.05,
        AL91="Low Likelihood (10%-30%)", 0.2,
        AL91="Likely (30%-70%)", 0.5,
        AL91="Highly Likely (70%-90%)", 0.8,
        AL91="Near Certainty (&gt;90%)", 0.95
    )
)</f>
        <v/>
      </c>
      <c r="AN91" s="32"/>
      <c r="AO91" s="58" t="str" cm="1">
        <f t="array" ref="AO91">IF(AN91="", "",
    _xlfn.IFS(
        AN91="Minimal (0%-5%)", 0.025,
        AN91="Minor (5%-10%)", 0.075,
        AN91="Moderate (10%-25%)", 0.175,
        AN91="Significant (25%-40%)", 0.325,
        AN91="Severe (&gt;40%)", 0.45
    )
)</f>
        <v/>
      </c>
      <c r="AP91" s="130" t="str">
        <f t="shared" si="21"/>
        <v>-</v>
      </c>
      <c r="AQ91" s="130" t="str">
        <f>IF(AO91="","-",AO91*'Risk Register'!$C$3)</f>
        <v>-</v>
      </c>
      <c r="AR91" s="130" t="str">
        <f t="shared" si="22"/>
        <v>-</v>
      </c>
      <c r="AS91" s="42"/>
      <c r="AT91" s="57" t="str" cm="1">
        <f t="array" ref="AT91">IF(AS91="", "",
    _xlfn.IFS(
        AS91="Minimal (0%-5%)", 0.025,
        AS91="Minor (5%-10%)", 0.075,
        AS91="Moderate (10%-25%)", 0.175,
        AS91="Significant (25%-40%)", 0.325,
        AS91="Severe (&gt;40%)", 0.45
    )
)</f>
        <v/>
      </c>
      <c r="AU91" s="127" t="str">
        <f t="shared" si="23"/>
        <v>-</v>
      </c>
      <c r="AV91" s="131" t="str">
        <f>IF(AT91="","-",AT91*'Risk Register'!$C$5)</f>
        <v>-</v>
      </c>
      <c r="AW91" s="127" t="str">
        <f t="shared" si="24"/>
        <v>-</v>
      </c>
      <c r="AX91" s="132"/>
      <c r="AY91" s="114" t="str">
        <f>_xlfn.LET(
    _xlpm.CostSel, AN91,
    _xlpm.SchedSel, AS91,
    _xlpm.ImpactOrder, {"Minimal (0%-5%)","Minor (5%-10%)","Moderate (10%-25%)","Significant (25%-40%)","Severe (&gt;40%)"},
    IF(_xlpm.CostSel="", IF(_xlpm.SchedSel="", "", _xlpm.SchedSel),
        IF(_xlpm.SchedSel="", _xlpm.CostSel,
            IF(MATCH(_xlpm.CostSel, _xlpm.ImpactOrder, 0) &gt; MATCH(_xlpm.SchedSel, _xlpm.ImpactOrder, 0), _xlpm.CostSel, _xlpm.SchedSel)
        )
    )
)</f>
        <v/>
      </c>
      <c r="AZ91" s="128" t="str">
        <f t="shared" si="25"/>
        <v>-</v>
      </c>
      <c r="BA91" s="100"/>
      <c r="BB91" s="133"/>
      <c r="BC91" s="43"/>
    </row>
    <row r="92" spans="1:55" x14ac:dyDescent="0.35">
      <c r="A92" s="34"/>
      <c r="B92" s="35"/>
      <c r="C92" s="35"/>
      <c r="D92" s="35"/>
      <c r="E92" s="35"/>
      <c r="F92" s="35"/>
      <c r="G92" s="35"/>
      <c r="H92" s="35"/>
      <c r="I92" s="67"/>
      <c r="J92" s="68"/>
      <c r="K92" s="64" t="str">
        <f>Table3[[#This Row],[IF]]&amp;", "&amp;Table3[[#This Row],[THEN]]</f>
        <v xml:space="preserve">, </v>
      </c>
      <c r="L92" s="35"/>
      <c r="M92" s="35"/>
      <c r="N92" s="55"/>
      <c r="O92" s="55"/>
      <c r="P92" s="92"/>
      <c r="Q92" s="56"/>
      <c r="R92" s="52" t="str" cm="1">
        <f t="array" ref="R92">IF(Q92="", "",
    _xlfn.IFS(
        Q92="Not Likely (&lt;10%)", 0.05,
        Q92="Low Likelihood (10%-30%)", 0.2,
        Q92="Likely (30%-70%)", 0.5,
        Q92="Highly Likely (70%-90%)", 0.8,
        Q92="Near Certainty (&gt;90%)", 0.95
    )
)</f>
        <v/>
      </c>
      <c r="S92" s="32"/>
      <c r="T92" s="51" t="str" cm="1">
        <f t="array" ref="T92">IF(S92="", "",
    _xlfn.IFS(
        S92="Minimal (0%-5%)", 0.025,
        S92="Minor (5%-10%)", 0.075,
        S92="Moderate (10%-25%)", 0.175,
        S92="Significant (25%-40%)", 0.325,
        S92="Severe (&gt;40%)", 0.45
    )
)</f>
        <v/>
      </c>
      <c r="U92" s="62" t="str">
        <f t="shared" si="17"/>
        <v>-</v>
      </c>
      <c r="V92" s="62" t="str">
        <f>IF(T92="","-",T92*'Risk Register'!$C$3)</f>
        <v>-</v>
      </c>
      <c r="W92" s="62" t="str">
        <f t="shared" si="18"/>
        <v>-</v>
      </c>
      <c r="X92" s="42"/>
      <c r="Y92" s="57" t="str" cm="1">
        <f t="array" ref="Y92">IF(X92="", "",
    _xlfn.IFS(
        X92="Minimal (0%-5%)", 0.025,
        X92="Minor (5%-10%)", 0.075,
        X92="Moderate (10%-25%)", 0.175,
        X92="Significant (25%-40%)", 0.325,
        X92="Severe (&gt;40%)", 0.45
    )
)</f>
        <v/>
      </c>
      <c r="Z92" s="126" t="str">
        <f t="shared" si="19"/>
        <v>-</v>
      </c>
      <c r="AA92" s="127" t="str">
        <f>IF(Y92="", "-",Y92*'Risk Register'!$C$5)</f>
        <v>-</v>
      </c>
      <c r="AB92" s="127" t="str">
        <f t="shared" si="20"/>
        <v>-</v>
      </c>
      <c r="AC92" s="128"/>
      <c r="AD92" s="129" t="str">
        <f>_xlfn.LET(
    _xlpm.CostSel, S92,
    _xlpm.SchedSel, X92,
    _xlpm.ImpactOrder, {"Minimal (0%-5%)","Minor (5%-10%)","Moderate (10%-25%)","Significant (25%-40%)","Severe (&gt;40%)"},
    IF(_xlpm.CostSel="", IF(_xlpm.SchedSel="", "", _xlpm.SchedSel),
        IF(_xlpm.SchedSel="", _xlpm.CostSel,
            IF(MATCH(_xlpm.CostSel, _xlpm.ImpactOrder, 0) &gt; MATCH(_xlpm.SchedSel, _xlpm.ImpactOrder, 0), _xlpm.CostSel, _xlpm.SchedSel)
        )
    )
)</f>
        <v/>
      </c>
      <c r="AE92" s="44" t="str">
        <f>IF(Table3[[#This Row],[MOST Likely Sch Impact (Days)]]="-","-",INDEX(RiskScoreMatrix, MATCH(Q92, ProbabilityHeaders, 0), MATCH(AD92, ImpactHeaders, 0)))</f>
        <v>-</v>
      </c>
      <c r="AF92" s="94"/>
      <c r="AG92" s="69"/>
      <c r="AH92" s="70"/>
      <c r="AI92" s="54"/>
      <c r="AJ92" s="53"/>
      <c r="AK92" s="97"/>
      <c r="AL92" s="41"/>
      <c r="AM92" s="59" t="str" cm="1">
        <f t="array" ref="AM92">IF(AL92="", "",
    _xlfn.IFS(
        AL92="Not Likely (&lt;10%)", 0.05,
        AL92="Low Likelihood (10%-30%)", 0.2,
        AL92="Likely (30%-70%)", 0.5,
        AL92="Highly Likely (70%-90%)", 0.8,
        AL92="Near Certainty (&gt;90%)", 0.95
    )
)</f>
        <v/>
      </c>
      <c r="AN92" s="32"/>
      <c r="AO92" s="58" t="str" cm="1">
        <f t="array" ref="AO92">IF(AN92="", "",
    _xlfn.IFS(
        AN92="Minimal (0%-5%)", 0.025,
        AN92="Minor (5%-10%)", 0.075,
        AN92="Moderate (10%-25%)", 0.175,
        AN92="Significant (25%-40%)", 0.325,
        AN92="Severe (&gt;40%)", 0.45
    )
)</f>
        <v/>
      </c>
      <c r="AP92" s="130" t="str">
        <f t="shared" si="21"/>
        <v>-</v>
      </c>
      <c r="AQ92" s="130" t="str">
        <f>IF(AO92="","-",AO92*'Risk Register'!$C$3)</f>
        <v>-</v>
      </c>
      <c r="AR92" s="130" t="str">
        <f t="shared" si="22"/>
        <v>-</v>
      </c>
      <c r="AS92" s="42"/>
      <c r="AT92" s="57" t="str" cm="1">
        <f t="array" ref="AT92">IF(AS92="", "",
    _xlfn.IFS(
        AS92="Minimal (0%-5%)", 0.025,
        AS92="Minor (5%-10%)", 0.075,
        AS92="Moderate (10%-25%)", 0.175,
        AS92="Significant (25%-40%)", 0.325,
        AS92="Severe (&gt;40%)", 0.45
    )
)</f>
        <v/>
      </c>
      <c r="AU92" s="127" t="str">
        <f t="shared" si="23"/>
        <v>-</v>
      </c>
      <c r="AV92" s="131" t="str">
        <f>IF(AT92="","-",AT92*'Risk Register'!$C$5)</f>
        <v>-</v>
      </c>
      <c r="AW92" s="127" t="str">
        <f t="shared" si="24"/>
        <v>-</v>
      </c>
      <c r="AX92" s="132"/>
      <c r="AY92" s="114" t="str">
        <f>_xlfn.LET(
    _xlpm.CostSel, AN92,
    _xlpm.SchedSel, AS92,
    _xlpm.ImpactOrder, {"Minimal (0%-5%)","Minor (5%-10%)","Moderate (10%-25%)","Significant (25%-40%)","Severe (&gt;40%)"},
    IF(_xlpm.CostSel="", IF(_xlpm.SchedSel="", "", _xlpm.SchedSel),
        IF(_xlpm.SchedSel="", _xlpm.CostSel,
            IF(MATCH(_xlpm.CostSel, _xlpm.ImpactOrder, 0) &gt; MATCH(_xlpm.SchedSel, _xlpm.ImpactOrder, 0), _xlpm.CostSel, _xlpm.SchedSel)
        )
    )
)</f>
        <v/>
      </c>
      <c r="AZ92" s="128" t="str">
        <f t="shared" si="25"/>
        <v>-</v>
      </c>
      <c r="BA92" s="100"/>
      <c r="BB92" s="133"/>
      <c r="BC92" s="43"/>
    </row>
    <row r="93" spans="1:55" x14ac:dyDescent="0.35">
      <c r="A93" s="34"/>
      <c r="B93" s="35"/>
      <c r="C93" s="35"/>
      <c r="D93" s="35"/>
      <c r="E93" s="35"/>
      <c r="F93" s="35"/>
      <c r="G93" s="35"/>
      <c r="H93" s="35"/>
      <c r="I93" s="67"/>
      <c r="J93" s="68"/>
      <c r="K93" s="64" t="str">
        <f>Table3[[#This Row],[IF]]&amp;", "&amp;Table3[[#This Row],[THEN]]</f>
        <v xml:space="preserve">, </v>
      </c>
      <c r="L93" s="35"/>
      <c r="M93" s="35"/>
      <c r="N93" s="55"/>
      <c r="O93" s="55"/>
      <c r="P93" s="92"/>
      <c r="Q93" s="56"/>
      <c r="R93" s="52" t="str" cm="1">
        <f t="array" ref="R93">IF(Q93="", "",
    _xlfn.IFS(
        Q93="Not Likely (&lt;10%)", 0.05,
        Q93="Low Likelihood (10%-30%)", 0.2,
        Q93="Likely (30%-70%)", 0.5,
        Q93="Highly Likely (70%-90%)", 0.8,
        Q93="Near Certainty (&gt;90%)", 0.95
    )
)</f>
        <v/>
      </c>
      <c r="S93" s="32"/>
      <c r="T93" s="51" t="str" cm="1">
        <f t="array" ref="T93">IF(S93="", "",
    _xlfn.IFS(
        S93="Minimal (0%-5%)", 0.025,
        S93="Minor (5%-10%)", 0.075,
        S93="Moderate (10%-25%)", 0.175,
        S93="Significant (25%-40%)", 0.325,
        S93="Severe (&gt;40%)", 0.45
    )
)</f>
        <v/>
      </c>
      <c r="U93" s="62" t="str">
        <f t="shared" si="17"/>
        <v>-</v>
      </c>
      <c r="V93" s="62" t="str">
        <f>IF(T93="","-",T93*'Risk Register'!$C$3)</f>
        <v>-</v>
      </c>
      <c r="W93" s="62" t="str">
        <f t="shared" si="18"/>
        <v>-</v>
      </c>
      <c r="X93" s="42"/>
      <c r="Y93" s="57" t="str" cm="1">
        <f t="array" ref="Y93">IF(X93="", "",
    _xlfn.IFS(
        X93="Minimal (0%-5%)", 0.025,
        X93="Minor (5%-10%)", 0.075,
        X93="Moderate (10%-25%)", 0.175,
        X93="Significant (25%-40%)", 0.325,
        X93="Severe (&gt;40%)", 0.45
    )
)</f>
        <v/>
      </c>
      <c r="Z93" s="126" t="str">
        <f t="shared" si="19"/>
        <v>-</v>
      </c>
      <c r="AA93" s="127" t="str">
        <f>IF(Y93="", "-",Y93*'Risk Register'!$C$5)</f>
        <v>-</v>
      </c>
      <c r="AB93" s="127" t="str">
        <f t="shared" si="20"/>
        <v>-</v>
      </c>
      <c r="AC93" s="128"/>
      <c r="AD93" s="129" t="str">
        <f>_xlfn.LET(
    _xlpm.CostSel, S93,
    _xlpm.SchedSel, X93,
    _xlpm.ImpactOrder, {"Minimal (0%-5%)","Minor (5%-10%)","Moderate (10%-25%)","Significant (25%-40%)","Severe (&gt;40%)"},
    IF(_xlpm.CostSel="", IF(_xlpm.SchedSel="", "", _xlpm.SchedSel),
        IF(_xlpm.SchedSel="", _xlpm.CostSel,
            IF(MATCH(_xlpm.CostSel, _xlpm.ImpactOrder, 0) &gt; MATCH(_xlpm.SchedSel, _xlpm.ImpactOrder, 0), _xlpm.CostSel, _xlpm.SchedSel)
        )
    )
)</f>
        <v/>
      </c>
      <c r="AE93" s="44" t="str">
        <f>IF(Table3[[#This Row],[MOST Likely Sch Impact (Days)]]="-","-",INDEX(RiskScoreMatrix, MATCH(Q93, ProbabilityHeaders, 0), MATCH(AD93, ImpactHeaders, 0)))</f>
        <v>-</v>
      </c>
      <c r="AF93" s="94"/>
      <c r="AG93" s="69"/>
      <c r="AH93" s="70"/>
      <c r="AI93" s="54"/>
      <c r="AJ93" s="53"/>
      <c r="AK93" s="97"/>
      <c r="AL93" s="41"/>
      <c r="AM93" s="59" t="str" cm="1">
        <f t="array" ref="AM93">IF(AL93="", "",
    _xlfn.IFS(
        AL93="Not Likely (&lt;10%)", 0.05,
        AL93="Low Likelihood (10%-30%)", 0.2,
        AL93="Likely (30%-70%)", 0.5,
        AL93="Highly Likely (70%-90%)", 0.8,
        AL93="Near Certainty (&gt;90%)", 0.95
    )
)</f>
        <v/>
      </c>
      <c r="AN93" s="32"/>
      <c r="AO93" s="58" t="str" cm="1">
        <f t="array" ref="AO93">IF(AN93="", "",
    _xlfn.IFS(
        AN93="Minimal (0%-5%)", 0.025,
        AN93="Minor (5%-10%)", 0.075,
        AN93="Moderate (10%-25%)", 0.175,
        AN93="Significant (25%-40%)", 0.325,
        AN93="Severe (&gt;40%)", 0.45
    )
)</f>
        <v/>
      </c>
      <c r="AP93" s="130" t="str">
        <f t="shared" si="21"/>
        <v>-</v>
      </c>
      <c r="AQ93" s="130" t="str">
        <f>IF(AO93="","-",AO93*'Risk Register'!$C$3)</f>
        <v>-</v>
      </c>
      <c r="AR93" s="130" t="str">
        <f t="shared" si="22"/>
        <v>-</v>
      </c>
      <c r="AS93" s="42"/>
      <c r="AT93" s="57" t="str" cm="1">
        <f t="array" ref="AT93">IF(AS93="", "",
    _xlfn.IFS(
        AS93="Minimal (0%-5%)", 0.025,
        AS93="Minor (5%-10%)", 0.075,
        AS93="Moderate (10%-25%)", 0.175,
        AS93="Significant (25%-40%)", 0.325,
        AS93="Severe (&gt;40%)", 0.45
    )
)</f>
        <v/>
      </c>
      <c r="AU93" s="127" t="str">
        <f t="shared" si="23"/>
        <v>-</v>
      </c>
      <c r="AV93" s="131" t="str">
        <f>IF(AT93="","-",AT93*'Risk Register'!$C$5)</f>
        <v>-</v>
      </c>
      <c r="AW93" s="127" t="str">
        <f t="shared" si="24"/>
        <v>-</v>
      </c>
      <c r="AX93" s="132"/>
      <c r="AY93" s="114" t="str">
        <f>_xlfn.LET(
    _xlpm.CostSel, AN93,
    _xlpm.SchedSel, AS93,
    _xlpm.ImpactOrder, {"Minimal (0%-5%)","Minor (5%-10%)","Moderate (10%-25%)","Significant (25%-40%)","Severe (&gt;40%)"},
    IF(_xlpm.CostSel="", IF(_xlpm.SchedSel="", "", _xlpm.SchedSel),
        IF(_xlpm.SchedSel="", _xlpm.CostSel,
            IF(MATCH(_xlpm.CostSel, _xlpm.ImpactOrder, 0) &gt; MATCH(_xlpm.SchedSel, _xlpm.ImpactOrder, 0), _xlpm.CostSel, _xlpm.SchedSel)
        )
    )
)</f>
        <v/>
      </c>
      <c r="AZ93" s="128" t="str">
        <f t="shared" si="25"/>
        <v>-</v>
      </c>
      <c r="BA93" s="100"/>
      <c r="BB93" s="133"/>
      <c r="BC93" s="43"/>
    </row>
    <row r="94" spans="1:55" x14ac:dyDescent="0.35">
      <c r="A94" s="34"/>
      <c r="B94" s="35"/>
      <c r="C94" s="35"/>
      <c r="D94" s="35"/>
      <c r="E94" s="35"/>
      <c r="F94" s="35"/>
      <c r="G94" s="35"/>
      <c r="H94" s="35"/>
      <c r="I94" s="67"/>
      <c r="J94" s="68"/>
      <c r="K94" s="64" t="str">
        <f>Table3[[#This Row],[IF]]&amp;", "&amp;Table3[[#This Row],[THEN]]</f>
        <v xml:space="preserve">, </v>
      </c>
      <c r="L94" s="35"/>
      <c r="M94" s="35"/>
      <c r="N94" s="55"/>
      <c r="O94" s="55"/>
      <c r="P94" s="92"/>
      <c r="Q94" s="56"/>
      <c r="R94" s="52" t="str" cm="1">
        <f t="array" ref="R94">IF(Q94="", "",
    _xlfn.IFS(
        Q94="Not Likely (&lt;10%)", 0.05,
        Q94="Low Likelihood (10%-30%)", 0.2,
        Q94="Likely (30%-70%)", 0.5,
        Q94="Highly Likely (70%-90%)", 0.8,
        Q94="Near Certainty (&gt;90%)", 0.95
    )
)</f>
        <v/>
      </c>
      <c r="S94" s="32"/>
      <c r="T94" s="51" t="str" cm="1">
        <f t="array" ref="T94">IF(S94="", "",
    _xlfn.IFS(
        S94="Minimal (0%-5%)", 0.025,
        S94="Minor (5%-10%)", 0.075,
        S94="Moderate (10%-25%)", 0.175,
        S94="Significant (25%-40%)", 0.325,
        S94="Severe (&gt;40%)", 0.45
    )
)</f>
        <v/>
      </c>
      <c r="U94" s="62" t="str">
        <f t="shared" si="17"/>
        <v>-</v>
      </c>
      <c r="V94" s="62" t="str">
        <f>IF(T94="","-",T94*'Risk Register'!$C$3)</f>
        <v>-</v>
      </c>
      <c r="W94" s="62" t="str">
        <f t="shared" si="18"/>
        <v>-</v>
      </c>
      <c r="X94" s="42"/>
      <c r="Y94" s="57" t="str" cm="1">
        <f t="array" ref="Y94">IF(X94="", "",
    _xlfn.IFS(
        X94="Minimal (0%-5%)", 0.025,
        X94="Minor (5%-10%)", 0.075,
        X94="Moderate (10%-25%)", 0.175,
        X94="Significant (25%-40%)", 0.325,
        X94="Severe (&gt;40%)", 0.45
    )
)</f>
        <v/>
      </c>
      <c r="Z94" s="126" t="str">
        <f t="shared" si="19"/>
        <v>-</v>
      </c>
      <c r="AA94" s="127" t="str">
        <f>IF(Y94="", "-",Y94*'Risk Register'!$C$5)</f>
        <v>-</v>
      </c>
      <c r="AB94" s="127" t="str">
        <f t="shared" si="20"/>
        <v>-</v>
      </c>
      <c r="AC94" s="128"/>
      <c r="AD94" s="129" t="str">
        <f>_xlfn.LET(
    _xlpm.CostSel, S94,
    _xlpm.SchedSel, X94,
    _xlpm.ImpactOrder, {"Minimal (0%-5%)","Minor (5%-10%)","Moderate (10%-25%)","Significant (25%-40%)","Severe (&gt;40%)"},
    IF(_xlpm.CostSel="", IF(_xlpm.SchedSel="", "", _xlpm.SchedSel),
        IF(_xlpm.SchedSel="", _xlpm.CostSel,
            IF(MATCH(_xlpm.CostSel, _xlpm.ImpactOrder, 0) &gt; MATCH(_xlpm.SchedSel, _xlpm.ImpactOrder, 0), _xlpm.CostSel, _xlpm.SchedSel)
        )
    )
)</f>
        <v/>
      </c>
      <c r="AE94" s="44" t="str">
        <f>IF(Table3[[#This Row],[MOST Likely Sch Impact (Days)]]="-","-",INDEX(RiskScoreMatrix, MATCH(Q94, ProbabilityHeaders, 0), MATCH(AD94, ImpactHeaders, 0)))</f>
        <v>-</v>
      </c>
      <c r="AF94" s="94"/>
      <c r="AG94" s="69"/>
      <c r="AH94" s="70"/>
      <c r="AI94" s="54"/>
      <c r="AJ94" s="53"/>
      <c r="AK94" s="97"/>
      <c r="AL94" s="41"/>
      <c r="AM94" s="59" t="str" cm="1">
        <f t="array" ref="AM94">IF(AL94="", "",
    _xlfn.IFS(
        AL94="Not Likely (&lt;10%)", 0.05,
        AL94="Low Likelihood (10%-30%)", 0.2,
        AL94="Likely (30%-70%)", 0.5,
        AL94="Highly Likely (70%-90%)", 0.8,
        AL94="Near Certainty (&gt;90%)", 0.95
    )
)</f>
        <v/>
      </c>
      <c r="AN94" s="32"/>
      <c r="AO94" s="58" t="str" cm="1">
        <f t="array" ref="AO94">IF(AN94="", "",
    _xlfn.IFS(
        AN94="Minimal (0%-5%)", 0.025,
        AN94="Minor (5%-10%)", 0.075,
        AN94="Moderate (10%-25%)", 0.175,
        AN94="Significant (25%-40%)", 0.325,
        AN94="Severe (&gt;40%)", 0.45
    )
)</f>
        <v/>
      </c>
      <c r="AP94" s="130" t="str">
        <f t="shared" si="21"/>
        <v>-</v>
      </c>
      <c r="AQ94" s="130" t="str">
        <f>IF(AO94="","-",AO94*'Risk Register'!$C$3)</f>
        <v>-</v>
      </c>
      <c r="AR94" s="130" t="str">
        <f t="shared" si="22"/>
        <v>-</v>
      </c>
      <c r="AS94" s="42"/>
      <c r="AT94" s="57" t="str" cm="1">
        <f t="array" ref="AT94">IF(AS94="", "",
    _xlfn.IFS(
        AS94="Minimal (0%-5%)", 0.025,
        AS94="Minor (5%-10%)", 0.075,
        AS94="Moderate (10%-25%)", 0.175,
        AS94="Significant (25%-40%)", 0.325,
        AS94="Severe (&gt;40%)", 0.45
    )
)</f>
        <v/>
      </c>
      <c r="AU94" s="127" t="str">
        <f t="shared" si="23"/>
        <v>-</v>
      </c>
      <c r="AV94" s="131" t="str">
        <f>IF(AT94="","-",AT94*'Risk Register'!$C$5)</f>
        <v>-</v>
      </c>
      <c r="AW94" s="127" t="str">
        <f t="shared" si="24"/>
        <v>-</v>
      </c>
      <c r="AX94" s="132"/>
      <c r="AY94" s="114" t="str">
        <f>_xlfn.LET(
    _xlpm.CostSel, AN94,
    _xlpm.SchedSel, AS94,
    _xlpm.ImpactOrder, {"Minimal (0%-5%)","Minor (5%-10%)","Moderate (10%-25%)","Significant (25%-40%)","Severe (&gt;40%)"},
    IF(_xlpm.CostSel="", IF(_xlpm.SchedSel="", "", _xlpm.SchedSel),
        IF(_xlpm.SchedSel="", _xlpm.CostSel,
            IF(MATCH(_xlpm.CostSel, _xlpm.ImpactOrder, 0) &gt; MATCH(_xlpm.SchedSel, _xlpm.ImpactOrder, 0), _xlpm.CostSel, _xlpm.SchedSel)
        )
    )
)</f>
        <v/>
      </c>
      <c r="AZ94" s="128" t="str">
        <f t="shared" si="25"/>
        <v>-</v>
      </c>
      <c r="BA94" s="100"/>
      <c r="BB94" s="133"/>
      <c r="BC94" s="43"/>
    </row>
    <row r="95" spans="1:55" x14ac:dyDescent="0.35">
      <c r="A95" s="34"/>
      <c r="B95" s="35"/>
      <c r="C95" s="35"/>
      <c r="D95" s="35"/>
      <c r="E95" s="35"/>
      <c r="F95" s="35"/>
      <c r="G95" s="35"/>
      <c r="H95" s="35"/>
      <c r="I95" s="67"/>
      <c r="J95" s="68"/>
      <c r="K95" s="64" t="str">
        <f>Table3[[#This Row],[IF]]&amp;", "&amp;Table3[[#This Row],[THEN]]</f>
        <v xml:space="preserve">, </v>
      </c>
      <c r="L95" s="35"/>
      <c r="M95" s="35"/>
      <c r="N95" s="55"/>
      <c r="O95" s="55"/>
      <c r="P95" s="92"/>
      <c r="Q95" s="56"/>
      <c r="R95" s="52" t="str" cm="1">
        <f t="array" ref="R95">IF(Q95="", "",
    _xlfn.IFS(
        Q95="Not Likely (&lt;10%)", 0.05,
        Q95="Low Likelihood (10%-30%)", 0.2,
        Q95="Likely (30%-70%)", 0.5,
        Q95="Highly Likely (70%-90%)", 0.8,
        Q95="Near Certainty (&gt;90%)", 0.95
    )
)</f>
        <v/>
      </c>
      <c r="S95" s="32"/>
      <c r="T95" s="51" t="str" cm="1">
        <f t="array" ref="T95">IF(S95="", "",
    _xlfn.IFS(
        S95="Minimal (0%-5%)", 0.025,
        S95="Minor (5%-10%)", 0.075,
        S95="Moderate (10%-25%)", 0.175,
        S95="Significant (25%-40%)", 0.325,
        S95="Severe (&gt;40%)", 0.45
    )
)</f>
        <v/>
      </c>
      <c r="U95" s="62" t="str">
        <f t="shared" si="17"/>
        <v>-</v>
      </c>
      <c r="V95" s="62" t="str">
        <f>IF(T95="","-",T95*'Risk Register'!$C$3)</f>
        <v>-</v>
      </c>
      <c r="W95" s="62" t="str">
        <f t="shared" si="18"/>
        <v>-</v>
      </c>
      <c r="X95" s="42"/>
      <c r="Y95" s="57" t="str" cm="1">
        <f t="array" ref="Y95">IF(X95="", "",
    _xlfn.IFS(
        X95="Minimal (0%-5%)", 0.025,
        X95="Minor (5%-10%)", 0.075,
        X95="Moderate (10%-25%)", 0.175,
        X95="Significant (25%-40%)", 0.325,
        X95="Severe (&gt;40%)", 0.45
    )
)</f>
        <v/>
      </c>
      <c r="Z95" s="126" t="str">
        <f t="shared" si="19"/>
        <v>-</v>
      </c>
      <c r="AA95" s="127" t="str">
        <f>IF(Y95="", "-",Y95*'Risk Register'!$C$5)</f>
        <v>-</v>
      </c>
      <c r="AB95" s="127" t="str">
        <f t="shared" si="20"/>
        <v>-</v>
      </c>
      <c r="AC95" s="128"/>
      <c r="AD95" s="129" t="str">
        <f>_xlfn.LET(
    _xlpm.CostSel, S95,
    _xlpm.SchedSel, X95,
    _xlpm.ImpactOrder, {"Minimal (0%-5%)","Minor (5%-10%)","Moderate (10%-25%)","Significant (25%-40%)","Severe (&gt;40%)"},
    IF(_xlpm.CostSel="", IF(_xlpm.SchedSel="", "", _xlpm.SchedSel),
        IF(_xlpm.SchedSel="", _xlpm.CostSel,
            IF(MATCH(_xlpm.CostSel, _xlpm.ImpactOrder, 0) &gt; MATCH(_xlpm.SchedSel, _xlpm.ImpactOrder, 0), _xlpm.CostSel, _xlpm.SchedSel)
        )
    )
)</f>
        <v/>
      </c>
      <c r="AE95" s="44" t="str">
        <f>IF(Table3[[#This Row],[MOST Likely Sch Impact (Days)]]="-","-",INDEX(RiskScoreMatrix, MATCH(Q95, ProbabilityHeaders, 0), MATCH(AD95, ImpactHeaders, 0)))</f>
        <v>-</v>
      </c>
      <c r="AF95" s="94"/>
      <c r="AG95" s="69"/>
      <c r="AH95" s="70"/>
      <c r="AI95" s="54"/>
      <c r="AJ95" s="53"/>
      <c r="AK95" s="97"/>
      <c r="AL95" s="41"/>
      <c r="AM95" s="59" t="str" cm="1">
        <f t="array" ref="AM95">IF(AL95="", "",
    _xlfn.IFS(
        AL95="Not Likely (&lt;10%)", 0.05,
        AL95="Low Likelihood (10%-30%)", 0.2,
        AL95="Likely (30%-70%)", 0.5,
        AL95="Highly Likely (70%-90%)", 0.8,
        AL95="Near Certainty (&gt;90%)", 0.95
    )
)</f>
        <v/>
      </c>
      <c r="AN95" s="32"/>
      <c r="AO95" s="58" t="str" cm="1">
        <f t="array" ref="AO95">IF(AN95="", "",
    _xlfn.IFS(
        AN95="Minimal (0%-5%)", 0.025,
        AN95="Minor (5%-10%)", 0.075,
        AN95="Moderate (10%-25%)", 0.175,
        AN95="Significant (25%-40%)", 0.325,
        AN95="Severe (&gt;40%)", 0.45
    )
)</f>
        <v/>
      </c>
      <c r="AP95" s="130" t="str">
        <f t="shared" si="21"/>
        <v>-</v>
      </c>
      <c r="AQ95" s="130" t="str">
        <f>IF(AO95="","-",AO95*'Risk Register'!$C$3)</f>
        <v>-</v>
      </c>
      <c r="AR95" s="130" t="str">
        <f t="shared" si="22"/>
        <v>-</v>
      </c>
      <c r="AS95" s="42"/>
      <c r="AT95" s="57" t="str" cm="1">
        <f t="array" ref="AT95">IF(AS95="", "",
    _xlfn.IFS(
        AS95="Minimal (0%-5%)", 0.025,
        AS95="Minor (5%-10%)", 0.075,
        AS95="Moderate (10%-25%)", 0.175,
        AS95="Significant (25%-40%)", 0.325,
        AS95="Severe (&gt;40%)", 0.45
    )
)</f>
        <v/>
      </c>
      <c r="AU95" s="127" t="str">
        <f t="shared" si="23"/>
        <v>-</v>
      </c>
      <c r="AV95" s="131" t="str">
        <f>IF(AT95="","-",AT95*'Risk Register'!$C$5)</f>
        <v>-</v>
      </c>
      <c r="AW95" s="127" t="str">
        <f t="shared" si="24"/>
        <v>-</v>
      </c>
      <c r="AX95" s="132"/>
      <c r="AY95" s="114" t="str">
        <f>_xlfn.LET(
    _xlpm.CostSel, AN95,
    _xlpm.SchedSel, AS95,
    _xlpm.ImpactOrder, {"Minimal (0%-5%)","Minor (5%-10%)","Moderate (10%-25%)","Significant (25%-40%)","Severe (&gt;40%)"},
    IF(_xlpm.CostSel="", IF(_xlpm.SchedSel="", "", _xlpm.SchedSel),
        IF(_xlpm.SchedSel="", _xlpm.CostSel,
            IF(MATCH(_xlpm.CostSel, _xlpm.ImpactOrder, 0) &gt; MATCH(_xlpm.SchedSel, _xlpm.ImpactOrder, 0), _xlpm.CostSel, _xlpm.SchedSel)
        )
    )
)</f>
        <v/>
      </c>
      <c r="AZ95" s="128" t="str">
        <f t="shared" si="25"/>
        <v>-</v>
      </c>
      <c r="BA95" s="100"/>
      <c r="BB95" s="133"/>
      <c r="BC95" s="43"/>
    </row>
    <row r="96" spans="1:55" x14ac:dyDescent="0.35">
      <c r="A96" s="34"/>
      <c r="B96" s="35"/>
      <c r="C96" s="35"/>
      <c r="D96" s="35"/>
      <c r="E96" s="35"/>
      <c r="F96" s="35"/>
      <c r="G96" s="35"/>
      <c r="H96" s="35"/>
      <c r="I96" s="67"/>
      <c r="J96" s="68"/>
      <c r="K96" s="64" t="str">
        <f>Table3[[#This Row],[IF]]&amp;", "&amp;Table3[[#This Row],[THEN]]</f>
        <v xml:space="preserve">, </v>
      </c>
      <c r="L96" s="35"/>
      <c r="M96" s="35"/>
      <c r="N96" s="55"/>
      <c r="O96" s="55"/>
      <c r="P96" s="92"/>
      <c r="Q96" s="56"/>
      <c r="R96" s="52" t="str" cm="1">
        <f t="array" ref="R96">IF(Q96="", "",
    _xlfn.IFS(
        Q96="Not Likely (&lt;10%)", 0.05,
        Q96="Low Likelihood (10%-30%)", 0.2,
        Q96="Likely (30%-70%)", 0.5,
        Q96="Highly Likely (70%-90%)", 0.8,
        Q96="Near Certainty (&gt;90%)", 0.95
    )
)</f>
        <v/>
      </c>
      <c r="S96" s="32"/>
      <c r="T96" s="51" t="str" cm="1">
        <f t="array" ref="T96">IF(S96="", "",
    _xlfn.IFS(
        S96="Minimal (0%-5%)", 0.025,
        S96="Minor (5%-10%)", 0.075,
        S96="Moderate (10%-25%)", 0.175,
        S96="Significant (25%-40%)", 0.325,
        S96="Severe (&gt;40%)", 0.45
    )
)</f>
        <v/>
      </c>
      <c r="U96" s="62" t="str">
        <f t="shared" si="17"/>
        <v>-</v>
      </c>
      <c r="V96" s="62" t="str">
        <f>IF(T96="","-",T96*'Risk Register'!$C$3)</f>
        <v>-</v>
      </c>
      <c r="W96" s="62" t="str">
        <f t="shared" si="18"/>
        <v>-</v>
      </c>
      <c r="X96" s="42"/>
      <c r="Y96" s="57" t="str" cm="1">
        <f t="array" ref="Y96">IF(X96="", "",
    _xlfn.IFS(
        X96="Minimal (0%-5%)", 0.025,
        X96="Minor (5%-10%)", 0.075,
        X96="Moderate (10%-25%)", 0.175,
        X96="Significant (25%-40%)", 0.325,
        X96="Severe (&gt;40%)", 0.45
    )
)</f>
        <v/>
      </c>
      <c r="Z96" s="126" t="str">
        <f t="shared" si="19"/>
        <v>-</v>
      </c>
      <c r="AA96" s="127" t="str">
        <f>IF(Y96="", "-",Y96*'Risk Register'!$C$5)</f>
        <v>-</v>
      </c>
      <c r="AB96" s="127" t="str">
        <f t="shared" si="20"/>
        <v>-</v>
      </c>
      <c r="AC96" s="128"/>
      <c r="AD96" s="129" t="str">
        <f>_xlfn.LET(
    _xlpm.CostSel, S96,
    _xlpm.SchedSel, X96,
    _xlpm.ImpactOrder, {"Minimal (0%-5%)","Minor (5%-10%)","Moderate (10%-25%)","Significant (25%-40%)","Severe (&gt;40%)"},
    IF(_xlpm.CostSel="", IF(_xlpm.SchedSel="", "", _xlpm.SchedSel),
        IF(_xlpm.SchedSel="", _xlpm.CostSel,
            IF(MATCH(_xlpm.CostSel, _xlpm.ImpactOrder, 0) &gt; MATCH(_xlpm.SchedSel, _xlpm.ImpactOrder, 0), _xlpm.CostSel, _xlpm.SchedSel)
        )
    )
)</f>
        <v/>
      </c>
      <c r="AE96" s="44" t="str">
        <f>IF(Table3[[#This Row],[MOST Likely Sch Impact (Days)]]="-","-",INDEX(RiskScoreMatrix, MATCH(Q96, ProbabilityHeaders, 0), MATCH(AD96, ImpactHeaders, 0)))</f>
        <v>-</v>
      </c>
      <c r="AF96" s="94"/>
      <c r="AG96" s="69"/>
      <c r="AH96" s="70"/>
      <c r="AI96" s="54"/>
      <c r="AJ96" s="53"/>
      <c r="AK96" s="97"/>
      <c r="AL96" s="41"/>
      <c r="AM96" s="59" t="str" cm="1">
        <f t="array" ref="AM96">IF(AL96="", "",
    _xlfn.IFS(
        AL96="Not Likely (&lt;10%)", 0.05,
        AL96="Low Likelihood (10%-30%)", 0.2,
        AL96="Likely (30%-70%)", 0.5,
        AL96="Highly Likely (70%-90%)", 0.8,
        AL96="Near Certainty (&gt;90%)", 0.95
    )
)</f>
        <v/>
      </c>
      <c r="AN96" s="32"/>
      <c r="AO96" s="58" t="str" cm="1">
        <f t="array" ref="AO96">IF(AN96="", "",
    _xlfn.IFS(
        AN96="Minimal (0%-5%)", 0.025,
        AN96="Minor (5%-10%)", 0.075,
        AN96="Moderate (10%-25%)", 0.175,
        AN96="Significant (25%-40%)", 0.325,
        AN96="Severe (&gt;40%)", 0.45
    )
)</f>
        <v/>
      </c>
      <c r="AP96" s="130" t="str">
        <f t="shared" si="21"/>
        <v>-</v>
      </c>
      <c r="AQ96" s="130" t="str">
        <f>IF(AO96="","-",AO96*'Risk Register'!$C$3)</f>
        <v>-</v>
      </c>
      <c r="AR96" s="130" t="str">
        <f t="shared" si="22"/>
        <v>-</v>
      </c>
      <c r="AS96" s="42"/>
      <c r="AT96" s="57" t="str" cm="1">
        <f t="array" ref="AT96">IF(AS96="", "",
    _xlfn.IFS(
        AS96="Minimal (0%-5%)", 0.025,
        AS96="Minor (5%-10%)", 0.075,
        AS96="Moderate (10%-25%)", 0.175,
        AS96="Significant (25%-40%)", 0.325,
        AS96="Severe (&gt;40%)", 0.45
    )
)</f>
        <v/>
      </c>
      <c r="AU96" s="127" t="str">
        <f t="shared" si="23"/>
        <v>-</v>
      </c>
      <c r="AV96" s="131" t="str">
        <f>IF(AT96="","-",AT96*'Risk Register'!$C$5)</f>
        <v>-</v>
      </c>
      <c r="AW96" s="127" t="str">
        <f t="shared" si="24"/>
        <v>-</v>
      </c>
      <c r="AX96" s="132"/>
      <c r="AY96" s="114" t="str">
        <f>_xlfn.LET(
    _xlpm.CostSel, AN96,
    _xlpm.SchedSel, AS96,
    _xlpm.ImpactOrder, {"Minimal (0%-5%)","Minor (5%-10%)","Moderate (10%-25%)","Significant (25%-40%)","Severe (&gt;40%)"},
    IF(_xlpm.CostSel="", IF(_xlpm.SchedSel="", "", _xlpm.SchedSel),
        IF(_xlpm.SchedSel="", _xlpm.CostSel,
            IF(MATCH(_xlpm.CostSel, _xlpm.ImpactOrder, 0) &gt; MATCH(_xlpm.SchedSel, _xlpm.ImpactOrder, 0), _xlpm.CostSel, _xlpm.SchedSel)
        )
    )
)</f>
        <v/>
      </c>
      <c r="AZ96" s="128" t="str">
        <f t="shared" si="25"/>
        <v>-</v>
      </c>
      <c r="BA96" s="100"/>
      <c r="BB96" s="133"/>
      <c r="BC96" s="43"/>
    </row>
    <row r="97" spans="1:55" x14ac:dyDescent="0.35">
      <c r="A97" s="34"/>
      <c r="B97" s="35"/>
      <c r="C97" s="35"/>
      <c r="D97" s="35"/>
      <c r="E97" s="35"/>
      <c r="F97" s="35"/>
      <c r="G97" s="35"/>
      <c r="H97" s="35"/>
      <c r="I97" s="67"/>
      <c r="J97" s="68"/>
      <c r="K97" s="64" t="str">
        <f>Table3[[#This Row],[IF]]&amp;", "&amp;Table3[[#This Row],[THEN]]</f>
        <v xml:space="preserve">, </v>
      </c>
      <c r="L97" s="35"/>
      <c r="M97" s="35"/>
      <c r="N97" s="55"/>
      <c r="O97" s="55"/>
      <c r="P97" s="92"/>
      <c r="Q97" s="56"/>
      <c r="R97" s="52" t="str" cm="1">
        <f t="array" ref="R97">IF(Q97="", "",
    _xlfn.IFS(
        Q97="Not Likely (&lt;10%)", 0.05,
        Q97="Low Likelihood (10%-30%)", 0.2,
        Q97="Likely (30%-70%)", 0.5,
        Q97="Highly Likely (70%-90%)", 0.8,
        Q97="Near Certainty (&gt;90%)", 0.95
    )
)</f>
        <v/>
      </c>
      <c r="S97" s="32"/>
      <c r="T97" s="51" t="str" cm="1">
        <f t="array" ref="T97">IF(S97="", "",
    _xlfn.IFS(
        S97="Minimal (0%-5%)", 0.025,
        S97="Minor (5%-10%)", 0.075,
        S97="Moderate (10%-25%)", 0.175,
        S97="Significant (25%-40%)", 0.325,
        S97="Severe (&gt;40%)", 0.45
    )
)</f>
        <v/>
      </c>
      <c r="U97" s="62" t="str">
        <f t="shared" si="17"/>
        <v>-</v>
      </c>
      <c r="V97" s="62" t="str">
        <f>IF(T97="","-",T97*'Risk Register'!$C$3)</f>
        <v>-</v>
      </c>
      <c r="W97" s="62" t="str">
        <f t="shared" si="18"/>
        <v>-</v>
      </c>
      <c r="X97" s="42"/>
      <c r="Y97" s="57" t="str" cm="1">
        <f t="array" ref="Y97">IF(X97="", "",
    _xlfn.IFS(
        X97="Minimal (0%-5%)", 0.025,
        X97="Minor (5%-10%)", 0.075,
        X97="Moderate (10%-25%)", 0.175,
        X97="Significant (25%-40%)", 0.325,
        X97="Severe (&gt;40%)", 0.45
    )
)</f>
        <v/>
      </c>
      <c r="Z97" s="126" t="str">
        <f t="shared" si="19"/>
        <v>-</v>
      </c>
      <c r="AA97" s="127" t="str">
        <f>IF(Y97="", "-",Y97*'Risk Register'!$C$5)</f>
        <v>-</v>
      </c>
      <c r="AB97" s="127" t="str">
        <f t="shared" si="20"/>
        <v>-</v>
      </c>
      <c r="AC97" s="128"/>
      <c r="AD97" s="129" t="str">
        <f>_xlfn.LET(
    _xlpm.CostSel, S97,
    _xlpm.SchedSel, X97,
    _xlpm.ImpactOrder, {"Minimal (0%-5%)","Minor (5%-10%)","Moderate (10%-25%)","Significant (25%-40%)","Severe (&gt;40%)"},
    IF(_xlpm.CostSel="", IF(_xlpm.SchedSel="", "", _xlpm.SchedSel),
        IF(_xlpm.SchedSel="", _xlpm.CostSel,
            IF(MATCH(_xlpm.CostSel, _xlpm.ImpactOrder, 0) &gt; MATCH(_xlpm.SchedSel, _xlpm.ImpactOrder, 0), _xlpm.CostSel, _xlpm.SchedSel)
        )
    )
)</f>
        <v/>
      </c>
      <c r="AE97" s="44" t="str">
        <f>IF(Table3[[#This Row],[MOST Likely Sch Impact (Days)]]="-","-",INDEX(RiskScoreMatrix, MATCH(Q97, ProbabilityHeaders, 0), MATCH(AD97, ImpactHeaders, 0)))</f>
        <v>-</v>
      </c>
      <c r="AF97" s="94"/>
      <c r="AG97" s="69"/>
      <c r="AH97" s="70"/>
      <c r="AI97" s="54"/>
      <c r="AJ97" s="53"/>
      <c r="AK97" s="97"/>
      <c r="AL97" s="41"/>
      <c r="AM97" s="59" t="str" cm="1">
        <f t="array" ref="AM97">IF(AL97="", "",
    _xlfn.IFS(
        AL97="Not Likely (&lt;10%)", 0.05,
        AL97="Low Likelihood (10%-30%)", 0.2,
        AL97="Likely (30%-70%)", 0.5,
        AL97="Highly Likely (70%-90%)", 0.8,
        AL97="Near Certainty (&gt;90%)", 0.95
    )
)</f>
        <v/>
      </c>
      <c r="AN97" s="32"/>
      <c r="AO97" s="58" t="str" cm="1">
        <f t="array" ref="AO97">IF(AN97="", "",
    _xlfn.IFS(
        AN97="Minimal (0%-5%)", 0.025,
        AN97="Minor (5%-10%)", 0.075,
        AN97="Moderate (10%-25%)", 0.175,
        AN97="Significant (25%-40%)", 0.325,
        AN97="Severe (&gt;40%)", 0.45
    )
)</f>
        <v/>
      </c>
      <c r="AP97" s="130" t="str">
        <f t="shared" si="21"/>
        <v>-</v>
      </c>
      <c r="AQ97" s="130" t="str">
        <f>IF(AO97="","-",AO97*'Risk Register'!$C$3)</f>
        <v>-</v>
      </c>
      <c r="AR97" s="130" t="str">
        <f t="shared" si="22"/>
        <v>-</v>
      </c>
      <c r="AS97" s="42"/>
      <c r="AT97" s="57" t="str" cm="1">
        <f t="array" ref="AT97">IF(AS97="", "",
    _xlfn.IFS(
        AS97="Minimal (0%-5%)", 0.025,
        AS97="Minor (5%-10%)", 0.075,
        AS97="Moderate (10%-25%)", 0.175,
        AS97="Significant (25%-40%)", 0.325,
        AS97="Severe (&gt;40%)", 0.45
    )
)</f>
        <v/>
      </c>
      <c r="AU97" s="127" t="str">
        <f t="shared" si="23"/>
        <v>-</v>
      </c>
      <c r="AV97" s="131" t="str">
        <f>IF(AT97="","-",AT97*'Risk Register'!$C$5)</f>
        <v>-</v>
      </c>
      <c r="AW97" s="127" t="str">
        <f t="shared" si="24"/>
        <v>-</v>
      </c>
      <c r="AX97" s="132"/>
      <c r="AY97" s="114" t="str">
        <f>_xlfn.LET(
    _xlpm.CostSel, AN97,
    _xlpm.SchedSel, AS97,
    _xlpm.ImpactOrder, {"Minimal (0%-5%)","Minor (5%-10%)","Moderate (10%-25%)","Significant (25%-40%)","Severe (&gt;40%)"},
    IF(_xlpm.CostSel="", IF(_xlpm.SchedSel="", "", _xlpm.SchedSel),
        IF(_xlpm.SchedSel="", _xlpm.CostSel,
            IF(MATCH(_xlpm.CostSel, _xlpm.ImpactOrder, 0) &gt; MATCH(_xlpm.SchedSel, _xlpm.ImpactOrder, 0), _xlpm.CostSel, _xlpm.SchedSel)
        )
    )
)</f>
        <v/>
      </c>
      <c r="AZ97" s="128" t="str">
        <f t="shared" si="25"/>
        <v>-</v>
      </c>
      <c r="BA97" s="100"/>
      <c r="BB97" s="133"/>
      <c r="BC97" s="43"/>
    </row>
    <row r="98" spans="1:55" x14ac:dyDescent="0.35">
      <c r="A98" s="34"/>
      <c r="B98" s="35"/>
      <c r="C98" s="35"/>
      <c r="D98" s="35"/>
      <c r="E98" s="35"/>
      <c r="F98" s="35"/>
      <c r="G98" s="35"/>
      <c r="H98" s="35"/>
      <c r="I98" s="67"/>
      <c r="J98" s="68"/>
      <c r="K98" s="64" t="str">
        <f>Table3[[#This Row],[IF]]&amp;", "&amp;Table3[[#This Row],[THEN]]</f>
        <v xml:space="preserve">, </v>
      </c>
      <c r="L98" s="35"/>
      <c r="M98" s="35"/>
      <c r="N98" s="55"/>
      <c r="O98" s="55"/>
      <c r="P98" s="92"/>
      <c r="Q98" s="56"/>
      <c r="R98" s="52" t="str" cm="1">
        <f t="array" ref="R98">IF(Q98="", "",
    _xlfn.IFS(
        Q98="Not Likely (&lt;10%)", 0.05,
        Q98="Low Likelihood (10%-30%)", 0.2,
        Q98="Likely (30%-70%)", 0.5,
        Q98="Highly Likely (70%-90%)", 0.8,
        Q98="Near Certainty (&gt;90%)", 0.95
    )
)</f>
        <v/>
      </c>
      <c r="S98" s="32"/>
      <c r="T98" s="51" t="str" cm="1">
        <f t="array" ref="T98">IF(S98="", "",
    _xlfn.IFS(
        S98="Minimal (0%-5%)", 0.025,
        S98="Minor (5%-10%)", 0.075,
        S98="Moderate (10%-25%)", 0.175,
        S98="Significant (25%-40%)", 0.325,
        S98="Severe (&gt;40%)", 0.45
    )
)</f>
        <v/>
      </c>
      <c r="U98" s="62" t="str">
        <f t="shared" si="17"/>
        <v>-</v>
      </c>
      <c r="V98" s="62" t="str">
        <f>IF(T98="","-",T98*'Risk Register'!$C$3)</f>
        <v>-</v>
      </c>
      <c r="W98" s="62" t="str">
        <f t="shared" si="18"/>
        <v>-</v>
      </c>
      <c r="X98" s="42"/>
      <c r="Y98" s="57" t="str" cm="1">
        <f t="array" ref="Y98">IF(X98="", "",
    _xlfn.IFS(
        X98="Minimal (0%-5%)", 0.025,
        X98="Minor (5%-10%)", 0.075,
        X98="Moderate (10%-25%)", 0.175,
        X98="Significant (25%-40%)", 0.325,
        X98="Severe (&gt;40%)", 0.45
    )
)</f>
        <v/>
      </c>
      <c r="Z98" s="126" t="str">
        <f t="shared" si="19"/>
        <v>-</v>
      </c>
      <c r="AA98" s="127" t="str">
        <f>IF(Y98="", "-",Y98*'Risk Register'!$C$5)</f>
        <v>-</v>
      </c>
      <c r="AB98" s="127" t="str">
        <f t="shared" si="20"/>
        <v>-</v>
      </c>
      <c r="AC98" s="128"/>
      <c r="AD98" s="129" t="str">
        <f>_xlfn.LET(
    _xlpm.CostSel, S98,
    _xlpm.SchedSel, X98,
    _xlpm.ImpactOrder, {"Minimal (0%-5%)","Minor (5%-10%)","Moderate (10%-25%)","Significant (25%-40%)","Severe (&gt;40%)"},
    IF(_xlpm.CostSel="", IF(_xlpm.SchedSel="", "", _xlpm.SchedSel),
        IF(_xlpm.SchedSel="", _xlpm.CostSel,
            IF(MATCH(_xlpm.CostSel, _xlpm.ImpactOrder, 0) &gt; MATCH(_xlpm.SchedSel, _xlpm.ImpactOrder, 0), _xlpm.CostSel, _xlpm.SchedSel)
        )
    )
)</f>
        <v/>
      </c>
      <c r="AE98" s="44" t="str">
        <f>IF(Table3[[#This Row],[MOST Likely Sch Impact (Days)]]="-","-",INDEX(RiskScoreMatrix, MATCH(Q98, ProbabilityHeaders, 0), MATCH(AD98, ImpactHeaders, 0)))</f>
        <v>-</v>
      </c>
      <c r="AF98" s="94"/>
      <c r="AG98" s="69"/>
      <c r="AH98" s="70"/>
      <c r="AI98" s="54"/>
      <c r="AJ98" s="53"/>
      <c r="AK98" s="97"/>
      <c r="AL98" s="41"/>
      <c r="AM98" s="59" t="str" cm="1">
        <f t="array" ref="AM98">IF(AL98="", "",
    _xlfn.IFS(
        AL98="Not Likely (&lt;10%)", 0.05,
        AL98="Low Likelihood (10%-30%)", 0.2,
        AL98="Likely (30%-70%)", 0.5,
        AL98="Highly Likely (70%-90%)", 0.8,
        AL98="Near Certainty (&gt;90%)", 0.95
    )
)</f>
        <v/>
      </c>
      <c r="AN98" s="32"/>
      <c r="AO98" s="58" t="str" cm="1">
        <f t="array" ref="AO98">IF(AN98="", "",
    _xlfn.IFS(
        AN98="Minimal (0%-5%)", 0.025,
        AN98="Minor (5%-10%)", 0.075,
        AN98="Moderate (10%-25%)", 0.175,
        AN98="Significant (25%-40%)", 0.325,
        AN98="Severe (&gt;40%)", 0.45
    )
)</f>
        <v/>
      </c>
      <c r="AP98" s="130" t="str">
        <f t="shared" si="21"/>
        <v>-</v>
      </c>
      <c r="AQ98" s="130" t="str">
        <f>IF(AO98="","-",AO98*'Risk Register'!$C$3)</f>
        <v>-</v>
      </c>
      <c r="AR98" s="130" t="str">
        <f t="shared" si="22"/>
        <v>-</v>
      </c>
      <c r="AS98" s="42"/>
      <c r="AT98" s="57" t="str" cm="1">
        <f t="array" ref="AT98">IF(AS98="", "",
    _xlfn.IFS(
        AS98="Minimal (0%-5%)", 0.025,
        AS98="Minor (5%-10%)", 0.075,
        AS98="Moderate (10%-25%)", 0.175,
        AS98="Significant (25%-40%)", 0.325,
        AS98="Severe (&gt;40%)", 0.45
    )
)</f>
        <v/>
      </c>
      <c r="AU98" s="127" t="str">
        <f t="shared" si="23"/>
        <v>-</v>
      </c>
      <c r="AV98" s="131" t="str">
        <f>IF(AT98="","-",AT98*'Risk Register'!$C$5)</f>
        <v>-</v>
      </c>
      <c r="AW98" s="127" t="str">
        <f t="shared" si="24"/>
        <v>-</v>
      </c>
      <c r="AX98" s="132"/>
      <c r="AY98" s="114" t="str">
        <f>_xlfn.LET(
    _xlpm.CostSel, AN98,
    _xlpm.SchedSel, AS98,
    _xlpm.ImpactOrder, {"Minimal (0%-5%)","Minor (5%-10%)","Moderate (10%-25%)","Significant (25%-40%)","Severe (&gt;40%)"},
    IF(_xlpm.CostSel="", IF(_xlpm.SchedSel="", "", _xlpm.SchedSel),
        IF(_xlpm.SchedSel="", _xlpm.CostSel,
            IF(MATCH(_xlpm.CostSel, _xlpm.ImpactOrder, 0) &gt; MATCH(_xlpm.SchedSel, _xlpm.ImpactOrder, 0), _xlpm.CostSel, _xlpm.SchedSel)
        )
    )
)</f>
        <v/>
      </c>
      <c r="AZ98" s="128" t="str">
        <f t="shared" si="25"/>
        <v>-</v>
      </c>
      <c r="BA98" s="100"/>
      <c r="BB98" s="133"/>
      <c r="BC98" s="43"/>
    </row>
    <row r="99" spans="1:55" x14ac:dyDescent="0.35">
      <c r="A99" s="34"/>
      <c r="B99" s="35"/>
      <c r="C99" s="35"/>
      <c r="D99" s="35"/>
      <c r="E99" s="35"/>
      <c r="F99" s="35"/>
      <c r="G99" s="35"/>
      <c r="H99" s="35"/>
      <c r="I99" s="67"/>
      <c r="J99" s="68"/>
      <c r="K99" s="64" t="str">
        <f>Table3[[#This Row],[IF]]&amp;", "&amp;Table3[[#This Row],[THEN]]</f>
        <v xml:space="preserve">, </v>
      </c>
      <c r="L99" s="35"/>
      <c r="M99" s="35"/>
      <c r="N99" s="55"/>
      <c r="O99" s="55"/>
      <c r="P99" s="92"/>
      <c r="Q99" s="56"/>
      <c r="R99" s="52" t="str" cm="1">
        <f t="array" ref="R99">IF(Q99="", "",
    _xlfn.IFS(
        Q99="Not Likely (&lt;10%)", 0.05,
        Q99="Low Likelihood (10%-30%)", 0.2,
        Q99="Likely (30%-70%)", 0.5,
        Q99="Highly Likely (70%-90%)", 0.8,
        Q99="Near Certainty (&gt;90%)", 0.95
    )
)</f>
        <v/>
      </c>
      <c r="S99" s="32"/>
      <c r="T99" s="51" t="str" cm="1">
        <f t="array" ref="T99">IF(S99="", "",
    _xlfn.IFS(
        S99="Minimal (0%-5%)", 0.025,
        S99="Minor (5%-10%)", 0.075,
        S99="Moderate (10%-25%)", 0.175,
        S99="Significant (25%-40%)", 0.325,
        S99="Severe (&gt;40%)", 0.45
    )
)</f>
        <v/>
      </c>
      <c r="U99" s="62" t="str">
        <f t="shared" si="17"/>
        <v>-</v>
      </c>
      <c r="V99" s="62" t="str">
        <f>IF(T99="","-",T99*'Risk Register'!$C$3)</f>
        <v>-</v>
      </c>
      <c r="W99" s="62" t="str">
        <f t="shared" si="18"/>
        <v>-</v>
      </c>
      <c r="X99" s="42"/>
      <c r="Y99" s="57" t="str" cm="1">
        <f t="array" ref="Y99">IF(X99="", "",
    _xlfn.IFS(
        X99="Minimal (0%-5%)", 0.025,
        X99="Minor (5%-10%)", 0.075,
        X99="Moderate (10%-25%)", 0.175,
        X99="Significant (25%-40%)", 0.325,
        X99="Severe (&gt;40%)", 0.45
    )
)</f>
        <v/>
      </c>
      <c r="Z99" s="126" t="str">
        <f t="shared" si="19"/>
        <v>-</v>
      </c>
      <c r="AA99" s="127" t="str">
        <f>IF(Y99="", "-",Y99*'Risk Register'!$C$5)</f>
        <v>-</v>
      </c>
      <c r="AB99" s="127" t="str">
        <f t="shared" si="20"/>
        <v>-</v>
      </c>
      <c r="AC99" s="128"/>
      <c r="AD99" s="129" t="str">
        <f>_xlfn.LET(
    _xlpm.CostSel, S99,
    _xlpm.SchedSel, X99,
    _xlpm.ImpactOrder, {"Minimal (0%-5%)","Minor (5%-10%)","Moderate (10%-25%)","Significant (25%-40%)","Severe (&gt;40%)"},
    IF(_xlpm.CostSel="", IF(_xlpm.SchedSel="", "", _xlpm.SchedSel),
        IF(_xlpm.SchedSel="", _xlpm.CostSel,
            IF(MATCH(_xlpm.CostSel, _xlpm.ImpactOrder, 0) &gt; MATCH(_xlpm.SchedSel, _xlpm.ImpactOrder, 0), _xlpm.CostSel, _xlpm.SchedSel)
        )
    )
)</f>
        <v/>
      </c>
      <c r="AE99" s="44" t="str">
        <f>IF(Table3[[#This Row],[MOST Likely Sch Impact (Days)]]="-","-",INDEX(RiskScoreMatrix, MATCH(Q99, ProbabilityHeaders, 0), MATCH(AD99, ImpactHeaders, 0)))</f>
        <v>-</v>
      </c>
      <c r="AF99" s="94"/>
      <c r="AG99" s="69"/>
      <c r="AH99" s="70"/>
      <c r="AI99" s="54"/>
      <c r="AJ99" s="53"/>
      <c r="AK99" s="97"/>
      <c r="AL99" s="41"/>
      <c r="AM99" s="59" t="str" cm="1">
        <f t="array" ref="AM99">IF(AL99="", "",
    _xlfn.IFS(
        AL99="Not Likely (&lt;10%)", 0.05,
        AL99="Low Likelihood (10%-30%)", 0.2,
        AL99="Likely (30%-70%)", 0.5,
        AL99="Highly Likely (70%-90%)", 0.8,
        AL99="Near Certainty (&gt;90%)", 0.95
    )
)</f>
        <v/>
      </c>
      <c r="AN99" s="32"/>
      <c r="AO99" s="58" t="str" cm="1">
        <f t="array" ref="AO99">IF(AN99="", "",
    _xlfn.IFS(
        AN99="Minimal (0%-5%)", 0.025,
        AN99="Minor (5%-10%)", 0.075,
        AN99="Moderate (10%-25%)", 0.175,
        AN99="Significant (25%-40%)", 0.325,
        AN99="Severe (&gt;40%)", 0.45
    )
)</f>
        <v/>
      </c>
      <c r="AP99" s="130" t="str">
        <f t="shared" si="21"/>
        <v>-</v>
      </c>
      <c r="AQ99" s="130" t="str">
        <f>IF(AO99="","-",AO99*'Risk Register'!$C$3)</f>
        <v>-</v>
      </c>
      <c r="AR99" s="130" t="str">
        <f t="shared" si="22"/>
        <v>-</v>
      </c>
      <c r="AS99" s="42"/>
      <c r="AT99" s="57" t="str" cm="1">
        <f t="array" ref="AT99">IF(AS99="", "",
    _xlfn.IFS(
        AS99="Minimal (0%-5%)", 0.025,
        AS99="Minor (5%-10%)", 0.075,
        AS99="Moderate (10%-25%)", 0.175,
        AS99="Significant (25%-40%)", 0.325,
        AS99="Severe (&gt;40%)", 0.45
    )
)</f>
        <v/>
      </c>
      <c r="AU99" s="127" t="str">
        <f t="shared" si="23"/>
        <v>-</v>
      </c>
      <c r="AV99" s="131" t="str">
        <f>IF(AT99="","-",AT99*'Risk Register'!$C$5)</f>
        <v>-</v>
      </c>
      <c r="AW99" s="127" t="str">
        <f t="shared" si="24"/>
        <v>-</v>
      </c>
      <c r="AX99" s="132"/>
      <c r="AY99" s="114" t="str">
        <f>_xlfn.LET(
    _xlpm.CostSel, AN99,
    _xlpm.SchedSel, AS99,
    _xlpm.ImpactOrder, {"Minimal (0%-5%)","Minor (5%-10%)","Moderate (10%-25%)","Significant (25%-40%)","Severe (&gt;40%)"},
    IF(_xlpm.CostSel="", IF(_xlpm.SchedSel="", "", _xlpm.SchedSel),
        IF(_xlpm.SchedSel="", _xlpm.CostSel,
            IF(MATCH(_xlpm.CostSel, _xlpm.ImpactOrder, 0) &gt; MATCH(_xlpm.SchedSel, _xlpm.ImpactOrder, 0), _xlpm.CostSel, _xlpm.SchedSel)
        )
    )
)</f>
        <v/>
      </c>
      <c r="AZ99" s="128" t="str">
        <f t="shared" si="25"/>
        <v>-</v>
      </c>
      <c r="BA99" s="100"/>
      <c r="BB99" s="133"/>
      <c r="BC99" s="43"/>
    </row>
    <row r="100" spans="1:55" x14ac:dyDescent="0.35">
      <c r="A100" s="34"/>
      <c r="B100" s="35"/>
      <c r="C100" s="35"/>
      <c r="D100" s="35"/>
      <c r="E100" s="35"/>
      <c r="F100" s="35"/>
      <c r="G100" s="35"/>
      <c r="H100" s="35"/>
      <c r="I100" s="67"/>
      <c r="J100" s="68"/>
      <c r="K100" s="64" t="str">
        <f>Table3[[#This Row],[IF]]&amp;", "&amp;Table3[[#This Row],[THEN]]</f>
        <v xml:space="preserve">, </v>
      </c>
      <c r="L100" s="35"/>
      <c r="M100" s="35"/>
      <c r="N100" s="55"/>
      <c r="O100" s="55"/>
      <c r="P100" s="92"/>
      <c r="Q100" s="56"/>
      <c r="R100" s="52" t="str" cm="1">
        <f t="array" ref="R100">IF(Q100="", "",
    _xlfn.IFS(
        Q100="Not Likely (&lt;10%)", 0.05,
        Q100="Low Likelihood (10%-30%)", 0.2,
        Q100="Likely (30%-70%)", 0.5,
        Q100="Highly Likely (70%-90%)", 0.8,
        Q100="Near Certainty (&gt;90%)", 0.95
    )
)</f>
        <v/>
      </c>
      <c r="S100" s="32"/>
      <c r="T100" s="51" t="str" cm="1">
        <f t="array" ref="T100">IF(S100="", "",
    _xlfn.IFS(
        S100="Minimal (0%-5%)", 0.025,
        S100="Minor (5%-10%)", 0.075,
        S100="Moderate (10%-25%)", 0.175,
        S100="Significant (25%-40%)", 0.325,
        S100="Severe (&gt;40%)", 0.45
    )
)</f>
        <v/>
      </c>
      <c r="U100" s="62" t="str">
        <f t="shared" si="17"/>
        <v>-</v>
      </c>
      <c r="V100" s="62" t="str">
        <f>IF(T100="","-",T100*'Risk Register'!$C$3)</f>
        <v>-</v>
      </c>
      <c r="W100" s="62" t="str">
        <f t="shared" si="18"/>
        <v>-</v>
      </c>
      <c r="X100" s="42"/>
      <c r="Y100" s="57" t="str" cm="1">
        <f t="array" ref="Y100">IF(X100="", "",
    _xlfn.IFS(
        X100="Minimal (0%-5%)", 0.025,
        X100="Minor (5%-10%)", 0.075,
        X100="Moderate (10%-25%)", 0.175,
        X100="Significant (25%-40%)", 0.325,
        X100="Severe (&gt;40%)", 0.45
    )
)</f>
        <v/>
      </c>
      <c r="Z100" s="126" t="str">
        <f t="shared" si="19"/>
        <v>-</v>
      </c>
      <c r="AA100" s="127" t="str">
        <f>IF(Y100="", "-",Y100*'Risk Register'!$C$5)</f>
        <v>-</v>
      </c>
      <c r="AB100" s="127" t="str">
        <f t="shared" si="20"/>
        <v>-</v>
      </c>
      <c r="AC100" s="128"/>
      <c r="AD100" s="129" t="str">
        <f>_xlfn.LET(
    _xlpm.CostSel, S100,
    _xlpm.SchedSel, X100,
    _xlpm.ImpactOrder, {"Minimal (0%-5%)","Minor (5%-10%)","Moderate (10%-25%)","Significant (25%-40%)","Severe (&gt;40%)"},
    IF(_xlpm.CostSel="", IF(_xlpm.SchedSel="", "", _xlpm.SchedSel),
        IF(_xlpm.SchedSel="", _xlpm.CostSel,
            IF(MATCH(_xlpm.CostSel, _xlpm.ImpactOrder, 0) &gt; MATCH(_xlpm.SchedSel, _xlpm.ImpactOrder, 0), _xlpm.CostSel, _xlpm.SchedSel)
        )
    )
)</f>
        <v/>
      </c>
      <c r="AE100" s="44" t="str">
        <f>IF(Table3[[#This Row],[MOST Likely Sch Impact (Days)]]="-","-",INDEX(RiskScoreMatrix, MATCH(Q100, ProbabilityHeaders, 0), MATCH(AD100, ImpactHeaders, 0)))</f>
        <v>-</v>
      </c>
      <c r="AF100" s="94"/>
      <c r="AG100" s="69"/>
      <c r="AH100" s="70"/>
      <c r="AI100" s="54"/>
      <c r="AJ100" s="53"/>
      <c r="AK100" s="97"/>
      <c r="AL100" s="41"/>
      <c r="AM100" s="59" t="str" cm="1">
        <f t="array" ref="AM100">IF(AL100="", "",
    _xlfn.IFS(
        AL100="Not Likely (&lt;10%)", 0.05,
        AL100="Low Likelihood (10%-30%)", 0.2,
        AL100="Likely (30%-70%)", 0.5,
        AL100="Highly Likely (70%-90%)", 0.8,
        AL100="Near Certainty (&gt;90%)", 0.95
    )
)</f>
        <v/>
      </c>
      <c r="AN100" s="32"/>
      <c r="AO100" s="58" t="str" cm="1">
        <f t="array" ref="AO100">IF(AN100="", "",
    _xlfn.IFS(
        AN100="Minimal (0%-5%)", 0.025,
        AN100="Minor (5%-10%)", 0.075,
        AN100="Moderate (10%-25%)", 0.175,
        AN100="Significant (25%-40%)", 0.325,
        AN100="Severe (&gt;40%)", 0.45
    )
)</f>
        <v/>
      </c>
      <c r="AP100" s="130" t="str">
        <f t="shared" si="21"/>
        <v>-</v>
      </c>
      <c r="AQ100" s="130" t="str">
        <f>IF(AO100="","-",AO100*'Risk Register'!$C$3)</f>
        <v>-</v>
      </c>
      <c r="AR100" s="130" t="str">
        <f t="shared" si="22"/>
        <v>-</v>
      </c>
      <c r="AS100" s="42"/>
      <c r="AT100" s="57" t="str" cm="1">
        <f t="array" ref="AT100">IF(AS100="", "",
    _xlfn.IFS(
        AS100="Minimal (0%-5%)", 0.025,
        AS100="Minor (5%-10%)", 0.075,
        AS100="Moderate (10%-25%)", 0.175,
        AS100="Significant (25%-40%)", 0.325,
        AS100="Severe (&gt;40%)", 0.45
    )
)</f>
        <v/>
      </c>
      <c r="AU100" s="127" t="str">
        <f t="shared" si="23"/>
        <v>-</v>
      </c>
      <c r="AV100" s="131" t="str">
        <f>IF(AT100="","-",AT100*'Risk Register'!$C$5)</f>
        <v>-</v>
      </c>
      <c r="AW100" s="127" t="str">
        <f t="shared" si="24"/>
        <v>-</v>
      </c>
      <c r="AX100" s="132"/>
      <c r="AY100" s="114" t="str">
        <f>_xlfn.LET(
    _xlpm.CostSel, AN100,
    _xlpm.SchedSel, AS100,
    _xlpm.ImpactOrder, {"Minimal (0%-5%)","Minor (5%-10%)","Moderate (10%-25%)","Significant (25%-40%)","Severe (&gt;40%)"},
    IF(_xlpm.CostSel="", IF(_xlpm.SchedSel="", "", _xlpm.SchedSel),
        IF(_xlpm.SchedSel="", _xlpm.CostSel,
            IF(MATCH(_xlpm.CostSel, _xlpm.ImpactOrder, 0) &gt; MATCH(_xlpm.SchedSel, _xlpm.ImpactOrder, 0), _xlpm.CostSel, _xlpm.SchedSel)
        )
    )
)</f>
        <v/>
      </c>
      <c r="AZ100" s="128" t="str">
        <f t="shared" si="25"/>
        <v>-</v>
      </c>
      <c r="BA100" s="100"/>
      <c r="BB100" s="133"/>
      <c r="BC100" s="43"/>
    </row>
    <row r="101" spans="1:55" x14ac:dyDescent="0.35">
      <c r="A101" s="34"/>
      <c r="B101" s="35"/>
      <c r="C101" s="35"/>
      <c r="D101" s="35"/>
      <c r="E101" s="35"/>
      <c r="F101" s="35"/>
      <c r="G101" s="35"/>
      <c r="H101" s="35"/>
      <c r="I101" s="67"/>
      <c r="J101" s="68"/>
      <c r="K101" s="64" t="str">
        <f>Table3[[#This Row],[IF]]&amp;", "&amp;Table3[[#This Row],[THEN]]</f>
        <v xml:space="preserve">, </v>
      </c>
      <c r="L101" s="35"/>
      <c r="M101" s="35"/>
      <c r="N101" s="55"/>
      <c r="O101" s="55"/>
      <c r="P101" s="92"/>
      <c r="Q101" s="56"/>
      <c r="R101" s="52" t="str" cm="1">
        <f t="array" ref="R101">IF(Q101="", "",
    _xlfn.IFS(
        Q101="Not Likely (&lt;10%)", 0.05,
        Q101="Low Likelihood (10%-30%)", 0.2,
        Q101="Likely (30%-70%)", 0.5,
        Q101="Highly Likely (70%-90%)", 0.8,
        Q101="Near Certainty (&gt;90%)", 0.95
    )
)</f>
        <v/>
      </c>
      <c r="S101" s="32"/>
      <c r="T101" s="51" t="str" cm="1">
        <f t="array" ref="T101">IF(S101="", "",
    _xlfn.IFS(
        S101="Minimal (0%-5%)", 0.025,
        S101="Minor (5%-10%)", 0.075,
        S101="Moderate (10%-25%)", 0.175,
        S101="Significant (25%-40%)", 0.325,
        S101="Severe (&gt;40%)", 0.45
    )
)</f>
        <v/>
      </c>
      <c r="U101" s="62" t="str">
        <f t="shared" si="17"/>
        <v>-</v>
      </c>
      <c r="V101" s="62" t="str">
        <f>IF(T101="","-",T101*'Risk Register'!$C$3)</f>
        <v>-</v>
      </c>
      <c r="W101" s="62" t="str">
        <f t="shared" si="18"/>
        <v>-</v>
      </c>
      <c r="X101" s="42"/>
      <c r="Y101" s="57" t="str" cm="1">
        <f t="array" ref="Y101">IF(X101="", "",
    _xlfn.IFS(
        X101="Minimal (0%-5%)", 0.025,
        X101="Minor (5%-10%)", 0.075,
        X101="Moderate (10%-25%)", 0.175,
        X101="Significant (25%-40%)", 0.325,
        X101="Severe (&gt;40%)", 0.45
    )
)</f>
        <v/>
      </c>
      <c r="Z101" s="126" t="str">
        <f t="shared" si="19"/>
        <v>-</v>
      </c>
      <c r="AA101" s="127" t="str">
        <f>IF(Y101="", "-",Y101*'Risk Register'!$C$5)</f>
        <v>-</v>
      </c>
      <c r="AB101" s="127" t="str">
        <f t="shared" si="20"/>
        <v>-</v>
      </c>
      <c r="AC101" s="128"/>
      <c r="AD101" s="129" t="str">
        <f>_xlfn.LET(
    _xlpm.CostSel, S101,
    _xlpm.SchedSel, X101,
    _xlpm.ImpactOrder, {"Minimal (0%-5%)","Minor (5%-10%)","Moderate (10%-25%)","Significant (25%-40%)","Severe (&gt;40%)"},
    IF(_xlpm.CostSel="", IF(_xlpm.SchedSel="", "", _xlpm.SchedSel),
        IF(_xlpm.SchedSel="", _xlpm.CostSel,
            IF(MATCH(_xlpm.CostSel, _xlpm.ImpactOrder, 0) &gt; MATCH(_xlpm.SchedSel, _xlpm.ImpactOrder, 0), _xlpm.CostSel, _xlpm.SchedSel)
        )
    )
)</f>
        <v/>
      </c>
      <c r="AE101" s="44" t="str">
        <f>IF(Table3[[#This Row],[MOST Likely Sch Impact (Days)]]="-","-",INDEX(RiskScoreMatrix, MATCH(Q101, ProbabilityHeaders, 0), MATCH(AD101, ImpactHeaders, 0)))</f>
        <v>-</v>
      </c>
      <c r="AF101" s="94"/>
      <c r="AG101" s="69"/>
      <c r="AH101" s="70"/>
      <c r="AI101" s="54"/>
      <c r="AJ101" s="53"/>
      <c r="AK101" s="97"/>
      <c r="AL101" s="41"/>
      <c r="AM101" s="59" t="str" cm="1">
        <f t="array" ref="AM101">IF(AL101="", "",
    _xlfn.IFS(
        AL101="Not Likely (&lt;10%)", 0.05,
        AL101="Low Likelihood (10%-30%)", 0.2,
        AL101="Likely (30%-70%)", 0.5,
        AL101="Highly Likely (70%-90%)", 0.8,
        AL101="Near Certainty (&gt;90%)", 0.95
    )
)</f>
        <v/>
      </c>
      <c r="AN101" s="32"/>
      <c r="AO101" s="58" t="str" cm="1">
        <f t="array" ref="AO101">IF(AN101="", "",
    _xlfn.IFS(
        AN101="Minimal (0%-5%)", 0.025,
        AN101="Minor (5%-10%)", 0.075,
        AN101="Moderate (10%-25%)", 0.175,
        AN101="Significant (25%-40%)", 0.325,
        AN101="Severe (&gt;40%)", 0.45
    )
)</f>
        <v/>
      </c>
      <c r="AP101" s="130" t="str">
        <f t="shared" si="21"/>
        <v>-</v>
      </c>
      <c r="AQ101" s="130" t="str">
        <f>IF(AO101="","-",AO101*'Risk Register'!$C$3)</f>
        <v>-</v>
      </c>
      <c r="AR101" s="130" t="str">
        <f t="shared" si="22"/>
        <v>-</v>
      </c>
      <c r="AS101" s="42"/>
      <c r="AT101" s="57" t="str" cm="1">
        <f t="array" ref="AT101">IF(AS101="", "",
    _xlfn.IFS(
        AS101="Minimal (0%-5%)", 0.025,
        AS101="Minor (5%-10%)", 0.075,
        AS101="Moderate (10%-25%)", 0.175,
        AS101="Significant (25%-40%)", 0.325,
        AS101="Severe (&gt;40%)", 0.45
    )
)</f>
        <v/>
      </c>
      <c r="AU101" s="127" t="str">
        <f t="shared" si="23"/>
        <v>-</v>
      </c>
      <c r="AV101" s="131" t="str">
        <f>IF(AT101="","-",AT101*'Risk Register'!$C$5)</f>
        <v>-</v>
      </c>
      <c r="AW101" s="127" t="str">
        <f t="shared" si="24"/>
        <v>-</v>
      </c>
      <c r="AX101" s="132"/>
      <c r="AY101" s="114" t="str">
        <f>_xlfn.LET(
    _xlpm.CostSel, AN101,
    _xlpm.SchedSel, AS101,
    _xlpm.ImpactOrder, {"Minimal (0%-5%)","Minor (5%-10%)","Moderate (10%-25%)","Significant (25%-40%)","Severe (&gt;40%)"},
    IF(_xlpm.CostSel="", IF(_xlpm.SchedSel="", "", _xlpm.SchedSel),
        IF(_xlpm.SchedSel="", _xlpm.CostSel,
            IF(MATCH(_xlpm.CostSel, _xlpm.ImpactOrder, 0) &gt; MATCH(_xlpm.SchedSel, _xlpm.ImpactOrder, 0), _xlpm.CostSel, _xlpm.SchedSel)
        )
    )
)</f>
        <v/>
      </c>
      <c r="AZ101" s="128" t="str">
        <f t="shared" si="25"/>
        <v>-</v>
      </c>
      <c r="BA101" s="100"/>
      <c r="BB101" s="133"/>
      <c r="BC101" s="43"/>
    </row>
    <row r="102" spans="1:55" x14ac:dyDescent="0.35">
      <c r="Q102" s="39"/>
      <c r="R102" s="39"/>
      <c r="S102" s="39"/>
      <c r="T102" s="39"/>
      <c r="U102" s="40"/>
      <c r="V102" s="40"/>
      <c r="W102" s="40"/>
      <c r="X102" s="39"/>
      <c r="Y102" s="39"/>
      <c r="AL102" s="39"/>
      <c r="AM102" s="39"/>
      <c r="AN102" s="39"/>
      <c r="AO102" s="39"/>
      <c r="AP102" s="39"/>
      <c r="AQ102" s="39"/>
      <c r="AR102" s="39"/>
      <c r="AS102" s="39"/>
      <c r="AT102" s="39"/>
    </row>
    <row r="103" spans="1:55" x14ac:dyDescent="0.35">
      <c r="Q103" s="39"/>
      <c r="R103" s="39"/>
      <c r="S103" s="39"/>
      <c r="T103" s="39"/>
      <c r="U103" s="40"/>
      <c r="V103" s="40"/>
      <c r="W103" s="40"/>
      <c r="X103" s="39"/>
      <c r="Y103" s="39"/>
      <c r="AL103" s="39"/>
      <c r="AM103" s="39"/>
      <c r="AN103" s="39"/>
      <c r="AO103" s="39"/>
      <c r="AP103" s="39"/>
      <c r="AQ103" s="39"/>
      <c r="AR103" s="39"/>
      <c r="AS103" s="39"/>
      <c r="AT103" s="39"/>
    </row>
    <row r="104" spans="1:55" x14ac:dyDescent="0.35">
      <c r="Q104" s="39"/>
      <c r="R104" s="39"/>
      <c r="S104" s="39"/>
      <c r="T104" s="39"/>
      <c r="U104" s="40"/>
      <c r="V104" s="40"/>
      <c r="W104" s="40"/>
      <c r="X104" s="39"/>
      <c r="Y104" s="39"/>
      <c r="AL104" s="39"/>
      <c r="AM104" s="39"/>
      <c r="AN104" s="39"/>
      <c r="AO104" s="39"/>
      <c r="AP104" s="39"/>
      <c r="AQ104" s="39"/>
      <c r="AR104" s="39"/>
      <c r="AS104" s="39"/>
      <c r="AT104" s="39"/>
    </row>
    <row r="105" spans="1:55" x14ac:dyDescent="0.35">
      <c r="Q105" s="39"/>
      <c r="R105" s="39"/>
      <c r="S105" s="39"/>
      <c r="T105" s="39"/>
      <c r="U105" s="40"/>
      <c r="V105" s="40"/>
      <c r="W105" s="40"/>
      <c r="X105" s="39"/>
      <c r="Y105" s="39"/>
      <c r="AL105" s="39"/>
      <c r="AM105" s="39"/>
      <c r="AN105" s="39"/>
      <c r="AO105" s="39"/>
      <c r="AP105" s="39"/>
      <c r="AQ105" s="39"/>
      <c r="AR105" s="39"/>
      <c r="AS105" s="39"/>
      <c r="AT105" s="39"/>
    </row>
    <row r="106" spans="1:55" x14ac:dyDescent="0.35">
      <c r="Q106" s="39"/>
      <c r="R106" s="39"/>
      <c r="S106" s="39"/>
      <c r="T106" s="39"/>
      <c r="U106" s="40"/>
      <c r="V106" s="40"/>
      <c r="W106" s="40"/>
      <c r="X106" s="39"/>
      <c r="Y106" s="39"/>
      <c r="AL106" s="39"/>
      <c r="AM106" s="39"/>
      <c r="AN106" s="39"/>
      <c r="AO106" s="39"/>
      <c r="AP106" s="39"/>
      <c r="AQ106" s="39"/>
      <c r="AR106" s="39"/>
      <c r="AS106" s="39"/>
      <c r="AT106" s="39"/>
    </row>
    <row r="107" spans="1:55" x14ac:dyDescent="0.35">
      <c r="Q107" s="39"/>
      <c r="R107" s="39"/>
      <c r="S107" s="39"/>
      <c r="T107" s="39"/>
      <c r="U107" s="40"/>
      <c r="V107" s="40"/>
      <c r="W107" s="40"/>
      <c r="X107" s="39"/>
      <c r="Y107" s="39"/>
      <c r="AL107" s="39"/>
      <c r="AM107" s="39"/>
      <c r="AN107" s="39"/>
      <c r="AO107" s="39"/>
      <c r="AP107" s="39"/>
      <c r="AQ107" s="39"/>
      <c r="AR107" s="39"/>
      <c r="AS107" s="39"/>
      <c r="AT107" s="39"/>
    </row>
    <row r="108" spans="1:55" x14ac:dyDescent="0.35">
      <c r="Q108" s="39"/>
      <c r="R108" s="39"/>
      <c r="S108" s="39"/>
      <c r="T108" s="39"/>
      <c r="U108" s="40"/>
      <c r="V108" s="40"/>
      <c r="W108" s="40"/>
      <c r="X108" s="39"/>
      <c r="Y108" s="39"/>
      <c r="AL108" s="39"/>
      <c r="AM108" s="39"/>
      <c r="AN108" s="39"/>
      <c r="AO108" s="39"/>
      <c r="AP108" s="39"/>
      <c r="AQ108" s="39"/>
      <c r="AR108" s="39"/>
      <c r="AS108" s="39"/>
      <c r="AT108" s="39"/>
    </row>
    <row r="109" spans="1:55" x14ac:dyDescent="0.35">
      <c r="Q109" s="39"/>
      <c r="R109" s="39"/>
      <c r="S109" s="39"/>
      <c r="T109" s="39"/>
      <c r="U109" s="40"/>
      <c r="V109" s="40"/>
      <c r="W109" s="40"/>
      <c r="X109" s="39"/>
      <c r="Y109" s="39"/>
      <c r="AL109" s="39"/>
      <c r="AM109" s="39"/>
      <c r="AN109" s="39"/>
      <c r="AO109" s="39"/>
      <c r="AP109" s="39"/>
      <c r="AQ109" s="39"/>
      <c r="AR109" s="39"/>
      <c r="AS109" s="39"/>
      <c r="AT109" s="39"/>
    </row>
    <row r="110" spans="1:55" x14ac:dyDescent="0.35">
      <c r="Q110" s="39"/>
      <c r="R110" s="39"/>
      <c r="S110" s="39"/>
      <c r="T110" s="39"/>
      <c r="U110" s="40"/>
      <c r="V110" s="40"/>
      <c r="W110" s="40"/>
      <c r="X110" s="39"/>
      <c r="Y110" s="39"/>
      <c r="AL110" s="39"/>
      <c r="AM110" s="39"/>
      <c r="AN110" s="39"/>
      <c r="AO110" s="39"/>
      <c r="AP110" s="39"/>
      <c r="AQ110" s="39"/>
      <c r="AR110" s="39"/>
      <c r="AS110" s="39"/>
      <c r="AT110" s="39"/>
    </row>
    <row r="111" spans="1:55" x14ac:dyDescent="0.35">
      <c r="Q111" s="39"/>
      <c r="R111" s="39"/>
      <c r="S111" s="39"/>
      <c r="T111" s="39"/>
      <c r="U111" s="40"/>
      <c r="V111" s="40"/>
      <c r="W111" s="40"/>
      <c r="X111" s="39"/>
      <c r="Y111" s="39"/>
      <c r="AL111" s="39"/>
      <c r="AM111" s="39"/>
      <c r="AN111" s="39"/>
      <c r="AO111" s="39"/>
      <c r="AP111" s="39"/>
      <c r="AQ111" s="39"/>
      <c r="AR111" s="39"/>
      <c r="AS111" s="39"/>
      <c r="AT111" s="39"/>
    </row>
    <row r="112" spans="1:55" x14ac:dyDescent="0.35">
      <c r="Q112" s="39"/>
      <c r="R112" s="39"/>
      <c r="S112" s="39"/>
      <c r="T112" s="39"/>
      <c r="U112" s="40"/>
      <c r="V112" s="40"/>
      <c r="W112" s="40"/>
      <c r="X112" s="39"/>
      <c r="Y112" s="39"/>
      <c r="AL112" s="39"/>
      <c r="AM112" s="39"/>
      <c r="AN112" s="39"/>
      <c r="AO112" s="39"/>
      <c r="AP112" s="39"/>
      <c r="AQ112" s="39"/>
      <c r="AR112" s="39"/>
      <c r="AS112" s="39"/>
      <c r="AT112" s="39"/>
    </row>
    <row r="113" spans="17:46" x14ac:dyDescent="0.35">
      <c r="Q113" s="39"/>
      <c r="R113" s="39"/>
      <c r="S113" s="39"/>
      <c r="T113" s="39"/>
      <c r="U113" s="40"/>
      <c r="V113" s="40"/>
      <c r="W113" s="40"/>
      <c r="X113" s="39"/>
      <c r="Y113" s="39"/>
      <c r="AL113" s="39"/>
      <c r="AM113" s="39"/>
      <c r="AN113" s="39"/>
      <c r="AO113" s="39"/>
      <c r="AP113" s="39"/>
      <c r="AQ113" s="39"/>
      <c r="AR113" s="39"/>
      <c r="AS113" s="39"/>
      <c r="AT113" s="39"/>
    </row>
    <row r="114" spans="17:46" x14ac:dyDescent="0.35">
      <c r="Q114" s="39"/>
      <c r="R114" s="39"/>
      <c r="S114" s="39"/>
      <c r="T114" s="39"/>
      <c r="U114" s="40"/>
      <c r="V114" s="40"/>
      <c r="W114" s="40"/>
      <c r="X114" s="39"/>
      <c r="Y114" s="39"/>
      <c r="AL114" s="39"/>
      <c r="AM114" s="39"/>
      <c r="AN114" s="39"/>
      <c r="AO114" s="39"/>
      <c r="AP114" s="39"/>
      <c r="AQ114" s="39"/>
      <c r="AR114" s="39"/>
      <c r="AS114" s="39"/>
      <c r="AT114" s="39"/>
    </row>
    <row r="115" spans="17:46" x14ac:dyDescent="0.35">
      <c r="Q115" s="39"/>
      <c r="R115" s="39"/>
      <c r="S115" s="39"/>
      <c r="T115" s="39"/>
      <c r="U115" s="40"/>
      <c r="V115" s="40"/>
      <c r="W115" s="40"/>
      <c r="X115" s="39"/>
      <c r="Y115" s="39"/>
      <c r="AL115" s="39"/>
      <c r="AM115" s="39"/>
      <c r="AN115" s="39"/>
      <c r="AO115" s="39"/>
      <c r="AP115" s="39"/>
      <c r="AQ115" s="39"/>
      <c r="AR115" s="39"/>
      <c r="AS115" s="39"/>
      <c r="AT115" s="39"/>
    </row>
    <row r="116" spans="17:46" x14ac:dyDescent="0.35">
      <c r="Q116" s="39"/>
      <c r="R116" s="39"/>
      <c r="S116" s="39"/>
      <c r="T116" s="39"/>
      <c r="U116" s="40"/>
      <c r="V116" s="40"/>
      <c r="W116" s="40"/>
      <c r="X116" s="39"/>
      <c r="Y116" s="39"/>
      <c r="AL116" s="39"/>
      <c r="AM116" s="39"/>
      <c r="AN116" s="39"/>
      <c r="AO116" s="39"/>
      <c r="AP116" s="39"/>
      <c r="AQ116" s="39"/>
      <c r="AR116" s="39"/>
      <c r="AS116" s="39"/>
      <c r="AT116" s="39"/>
    </row>
    <row r="117" spans="17:46" x14ac:dyDescent="0.35">
      <c r="Q117" s="39"/>
      <c r="R117" s="39"/>
      <c r="S117" s="39"/>
      <c r="T117" s="39"/>
      <c r="U117" s="40"/>
      <c r="V117" s="40"/>
      <c r="W117" s="40"/>
      <c r="X117" s="39"/>
      <c r="Y117" s="39"/>
      <c r="AL117" s="39"/>
      <c r="AM117" s="39"/>
      <c r="AN117" s="39"/>
      <c r="AO117" s="39"/>
      <c r="AP117" s="39"/>
      <c r="AQ117" s="39"/>
      <c r="AR117" s="39"/>
      <c r="AS117" s="39"/>
      <c r="AT117" s="39"/>
    </row>
    <row r="118" spans="17:46" x14ac:dyDescent="0.35">
      <c r="Q118" s="39"/>
      <c r="R118" s="39"/>
      <c r="S118" s="39"/>
      <c r="T118" s="39"/>
      <c r="U118" s="40"/>
      <c r="V118" s="40"/>
      <c r="W118" s="40"/>
      <c r="X118" s="39"/>
      <c r="Y118" s="39"/>
      <c r="AL118" s="39"/>
      <c r="AM118" s="39"/>
      <c r="AN118" s="39"/>
      <c r="AO118" s="39"/>
      <c r="AP118" s="39"/>
      <c r="AQ118" s="39"/>
      <c r="AR118" s="39"/>
      <c r="AS118" s="39"/>
      <c r="AT118" s="39"/>
    </row>
    <row r="119" spans="17:46" x14ac:dyDescent="0.35">
      <c r="Q119" s="39"/>
      <c r="R119" s="39"/>
      <c r="S119" s="39"/>
      <c r="T119" s="39"/>
      <c r="U119" s="40"/>
      <c r="V119" s="40"/>
      <c r="W119" s="40"/>
      <c r="X119" s="39"/>
      <c r="Y119" s="39"/>
      <c r="AL119" s="39"/>
      <c r="AM119" s="39"/>
      <c r="AN119" s="39"/>
      <c r="AO119" s="39"/>
      <c r="AP119" s="39"/>
      <c r="AQ119" s="39"/>
      <c r="AR119" s="39"/>
      <c r="AS119" s="39"/>
      <c r="AT119" s="39"/>
    </row>
    <row r="120" spans="17:46" x14ac:dyDescent="0.35">
      <c r="Q120" s="39"/>
      <c r="R120" s="39"/>
      <c r="S120" s="39"/>
      <c r="T120" s="39"/>
      <c r="U120" s="40"/>
      <c r="V120" s="40"/>
      <c r="W120" s="40"/>
      <c r="X120" s="39"/>
      <c r="Y120" s="39"/>
      <c r="AL120" s="39"/>
      <c r="AM120" s="39"/>
      <c r="AN120" s="39"/>
      <c r="AO120" s="39"/>
      <c r="AP120" s="39"/>
      <c r="AQ120" s="39"/>
      <c r="AR120" s="39"/>
      <c r="AS120" s="39"/>
      <c r="AT120" s="39"/>
    </row>
    <row r="121" spans="17:46" x14ac:dyDescent="0.35">
      <c r="Q121" s="39"/>
      <c r="R121" s="39"/>
      <c r="S121" s="39"/>
      <c r="T121" s="39"/>
      <c r="U121" s="40"/>
      <c r="V121" s="40"/>
      <c r="W121" s="40"/>
      <c r="X121" s="39"/>
      <c r="Y121" s="39"/>
      <c r="AL121" s="39"/>
      <c r="AM121" s="39"/>
      <c r="AN121" s="39"/>
      <c r="AO121" s="39"/>
      <c r="AP121" s="39"/>
      <c r="AQ121" s="39"/>
      <c r="AR121" s="39"/>
      <c r="AS121" s="39"/>
      <c r="AT121" s="39"/>
    </row>
    <row r="122" spans="17:46" x14ac:dyDescent="0.35">
      <c r="Q122" s="39"/>
      <c r="R122" s="39"/>
      <c r="S122" s="39"/>
      <c r="T122" s="39"/>
      <c r="U122" s="40"/>
      <c r="V122" s="40"/>
      <c r="W122" s="40"/>
      <c r="X122" s="39"/>
      <c r="Y122" s="39"/>
      <c r="AL122" s="39"/>
      <c r="AM122" s="39"/>
      <c r="AN122" s="39"/>
      <c r="AO122" s="39"/>
      <c r="AP122" s="39"/>
      <c r="AQ122" s="39"/>
      <c r="AR122" s="39"/>
      <c r="AS122" s="39"/>
      <c r="AT122" s="39"/>
    </row>
    <row r="123" spans="17:46" x14ac:dyDescent="0.35">
      <c r="Q123" s="39"/>
      <c r="R123" s="39"/>
      <c r="S123" s="39"/>
      <c r="T123" s="39"/>
      <c r="U123" s="40"/>
      <c r="V123" s="40"/>
      <c r="W123" s="40"/>
      <c r="X123" s="39"/>
      <c r="Y123" s="39"/>
      <c r="AL123" s="39"/>
      <c r="AM123" s="39"/>
      <c r="AN123" s="39"/>
      <c r="AO123" s="39"/>
      <c r="AP123" s="39"/>
      <c r="AQ123" s="39"/>
      <c r="AR123" s="39"/>
      <c r="AS123" s="39"/>
      <c r="AT123" s="39"/>
    </row>
    <row r="124" spans="17:46" x14ac:dyDescent="0.35">
      <c r="Q124" s="39"/>
      <c r="R124" s="39"/>
      <c r="S124" s="39"/>
      <c r="T124" s="39"/>
      <c r="U124" s="40"/>
      <c r="V124" s="40"/>
      <c r="W124" s="40"/>
      <c r="X124" s="39"/>
      <c r="Y124" s="39"/>
      <c r="AL124" s="39"/>
      <c r="AM124" s="39"/>
      <c r="AN124" s="39"/>
      <c r="AO124" s="39"/>
      <c r="AP124" s="39"/>
      <c r="AQ124" s="39"/>
      <c r="AR124" s="39"/>
      <c r="AS124" s="39"/>
      <c r="AT124" s="39"/>
    </row>
    <row r="125" spans="17:46" x14ac:dyDescent="0.35">
      <c r="Q125" s="39"/>
      <c r="R125" s="39"/>
      <c r="S125" s="39"/>
      <c r="T125" s="39"/>
      <c r="U125" s="40"/>
      <c r="V125" s="40"/>
      <c r="W125" s="40"/>
      <c r="X125" s="39"/>
      <c r="Y125" s="39"/>
      <c r="AL125" s="39"/>
      <c r="AM125" s="39"/>
      <c r="AN125" s="39"/>
      <c r="AO125" s="39"/>
      <c r="AP125" s="39"/>
      <c r="AQ125" s="39"/>
      <c r="AR125" s="39"/>
      <c r="AS125" s="39"/>
      <c r="AT125" s="39"/>
    </row>
    <row r="126" spans="17:46" x14ac:dyDescent="0.35">
      <c r="Q126" s="39"/>
      <c r="R126" s="39"/>
      <c r="S126" s="39"/>
      <c r="T126" s="39"/>
      <c r="U126" s="40"/>
      <c r="V126" s="40"/>
      <c r="W126" s="40"/>
      <c r="X126" s="39"/>
      <c r="Y126" s="39"/>
      <c r="AL126" s="39"/>
      <c r="AM126" s="39"/>
      <c r="AN126" s="39"/>
      <c r="AO126" s="39"/>
      <c r="AP126" s="39"/>
      <c r="AQ126" s="39"/>
      <c r="AR126" s="39"/>
      <c r="AS126" s="39"/>
      <c r="AT126" s="39"/>
    </row>
    <row r="127" spans="17:46" x14ac:dyDescent="0.35">
      <c r="Q127" s="39"/>
      <c r="R127" s="39"/>
      <c r="S127" s="39"/>
      <c r="T127" s="39"/>
      <c r="U127" s="40"/>
      <c r="V127" s="40"/>
      <c r="W127" s="40"/>
      <c r="X127" s="39"/>
      <c r="Y127" s="39"/>
      <c r="AL127" s="39"/>
      <c r="AM127" s="39"/>
      <c r="AN127" s="39"/>
      <c r="AO127" s="39"/>
      <c r="AP127" s="39"/>
      <c r="AQ127" s="39"/>
      <c r="AR127" s="39"/>
      <c r="AS127" s="39"/>
      <c r="AT127" s="39"/>
    </row>
    <row r="128" spans="17:46" x14ac:dyDescent="0.35">
      <c r="Q128" s="39"/>
      <c r="R128" s="39"/>
      <c r="S128" s="39"/>
      <c r="T128" s="39"/>
      <c r="U128" s="40"/>
      <c r="V128" s="40"/>
      <c r="W128" s="40"/>
      <c r="X128" s="39"/>
      <c r="Y128" s="39"/>
      <c r="AL128" s="39"/>
      <c r="AM128" s="39"/>
      <c r="AN128" s="39"/>
      <c r="AO128" s="39"/>
      <c r="AP128" s="39"/>
      <c r="AQ128" s="39"/>
      <c r="AR128" s="39"/>
      <c r="AS128" s="39"/>
      <c r="AT128" s="39"/>
    </row>
    <row r="129" spans="17:46" x14ac:dyDescent="0.35">
      <c r="Q129" s="39"/>
      <c r="R129" s="39"/>
      <c r="S129" s="39"/>
      <c r="T129" s="39"/>
      <c r="U129" s="40"/>
      <c r="V129" s="40"/>
      <c r="W129" s="40"/>
      <c r="X129" s="39"/>
      <c r="Y129" s="39"/>
      <c r="AL129" s="39"/>
      <c r="AM129" s="39"/>
      <c r="AN129" s="39"/>
      <c r="AO129" s="39"/>
      <c r="AP129" s="39"/>
      <c r="AQ129" s="39"/>
      <c r="AR129" s="39"/>
      <c r="AS129" s="39"/>
      <c r="AT129" s="39"/>
    </row>
    <row r="130" spans="17:46" x14ac:dyDescent="0.35">
      <c r="Q130" s="39"/>
      <c r="R130" s="39"/>
      <c r="S130" s="39"/>
      <c r="T130" s="39"/>
      <c r="U130" s="40"/>
      <c r="V130" s="40"/>
      <c r="W130" s="40"/>
      <c r="X130" s="39"/>
      <c r="Y130" s="39"/>
      <c r="AL130" s="39"/>
      <c r="AM130" s="39"/>
      <c r="AN130" s="39"/>
      <c r="AO130" s="39"/>
      <c r="AP130" s="39"/>
      <c r="AQ130" s="39"/>
      <c r="AR130" s="39"/>
      <c r="AS130" s="39"/>
      <c r="AT130" s="39"/>
    </row>
    <row r="131" spans="17:46" x14ac:dyDescent="0.35">
      <c r="Q131" s="39"/>
      <c r="R131" s="39"/>
      <c r="S131" s="39"/>
      <c r="T131" s="39"/>
      <c r="U131" s="40"/>
      <c r="V131" s="40"/>
      <c r="W131" s="40"/>
      <c r="X131" s="39"/>
      <c r="Y131" s="39"/>
      <c r="AL131" s="39"/>
      <c r="AM131" s="39"/>
      <c r="AN131" s="39"/>
      <c r="AO131" s="39"/>
      <c r="AP131" s="39"/>
      <c r="AQ131" s="39"/>
      <c r="AR131" s="39"/>
      <c r="AS131" s="39"/>
      <c r="AT131" s="39"/>
    </row>
    <row r="132" spans="17:46" x14ac:dyDescent="0.35">
      <c r="Q132" s="39"/>
      <c r="R132" s="39"/>
      <c r="S132" s="39"/>
      <c r="T132" s="39"/>
      <c r="U132" s="40"/>
      <c r="V132" s="40"/>
      <c r="W132" s="40"/>
      <c r="X132" s="39"/>
      <c r="Y132" s="39"/>
      <c r="AL132" s="39"/>
      <c r="AM132" s="39"/>
      <c r="AN132" s="39"/>
      <c r="AO132" s="39"/>
      <c r="AP132" s="39"/>
      <c r="AQ132" s="39"/>
      <c r="AR132" s="39"/>
      <c r="AS132" s="39"/>
      <c r="AT132" s="39"/>
    </row>
    <row r="133" spans="17:46" x14ac:dyDescent="0.35">
      <c r="Q133" s="39"/>
      <c r="R133" s="39"/>
      <c r="S133" s="39"/>
      <c r="T133" s="39"/>
      <c r="U133" s="40"/>
      <c r="V133" s="40"/>
      <c r="W133" s="40"/>
      <c r="X133" s="39"/>
      <c r="Y133" s="39"/>
      <c r="AL133" s="39"/>
      <c r="AM133" s="39"/>
      <c r="AN133" s="39"/>
      <c r="AO133" s="39"/>
      <c r="AP133" s="39"/>
      <c r="AQ133" s="39"/>
      <c r="AR133" s="39"/>
      <c r="AS133" s="39"/>
      <c r="AT133" s="39"/>
    </row>
    <row r="134" spans="17:46" x14ac:dyDescent="0.35">
      <c r="Q134" s="39"/>
      <c r="R134" s="39"/>
      <c r="S134" s="39"/>
      <c r="T134" s="39"/>
      <c r="U134" s="40"/>
      <c r="V134" s="40"/>
      <c r="W134" s="40"/>
      <c r="X134" s="39"/>
      <c r="Y134" s="39"/>
      <c r="AL134" s="39"/>
      <c r="AM134" s="39"/>
      <c r="AN134" s="39"/>
      <c r="AO134" s="39"/>
      <c r="AP134" s="39"/>
      <c r="AQ134" s="39"/>
      <c r="AR134" s="39"/>
      <c r="AS134" s="39"/>
      <c r="AT134" s="39"/>
    </row>
    <row r="135" spans="17:46" x14ac:dyDescent="0.35">
      <c r="Q135" s="39"/>
      <c r="R135" s="39"/>
      <c r="S135" s="39"/>
      <c r="T135" s="39"/>
      <c r="U135" s="40"/>
      <c r="V135" s="40"/>
      <c r="W135" s="40"/>
      <c r="X135" s="39"/>
      <c r="Y135" s="39"/>
      <c r="AL135" s="39"/>
      <c r="AM135" s="39"/>
      <c r="AN135" s="39"/>
      <c r="AO135" s="39"/>
      <c r="AP135" s="39"/>
      <c r="AQ135" s="39"/>
      <c r="AR135" s="39"/>
      <c r="AS135" s="39"/>
      <c r="AT135" s="39"/>
    </row>
    <row r="136" spans="17:46" x14ac:dyDescent="0.35">
      <c r="Q136" s="39"/>
      <c r="R136" s="39"/>
      <c r="S136" s="39"/>
      <c r="T136" s="39"/>
      <c r="U136" s="40"/>
      <c r="V136" s="40"/>
      <c r="W136" s="40"/>
      <c r="X136" s="39"/>
      <c r="Y136" s="39"/>
      <c r="AL136" s="39"/>
      <c r="AM136" s="39"/>
      <c r="AN136" s="39"/>
      <c r="AO136" s="39"/>
      <c r="AP136" s="39"/>
      <c r="AQ136" s="39"/>
      <c r="AR136" s="39"/>
      <c r="AS136" s="39"/>
      <c r="AT136" s="39"/>
    </row>
    <row r="137" spans="17:46" x14ac:dyDescent="0.35">
      <c r="Q137" s="39"/>
      <c r="R137" s="39"/>
      <c r="S137" s="39"/>
      <c r="T137" s="39"/>
      <c r="U137" s="40"/>
      <c r="V137" s="40"/>
      <c r="W137" s="40"/>
      <c r="X137" s="39"/>
      <c r="Y137" s="39"/>
      <c r="AL137" s="39"/>
      <c r="AM137" s="39"/>
      <c r="AN137" s="39"/>
      <c r="AO137" s="39"/>
      <c r="AP137" s="39"/>
      <c r="AQ137" s="39"/>
      <c r="AR137" s="39"/>
      <c r="AS137" s="39"/>
      <c r="AT137" s="39"/>
    </row>
    <row r="138" spans="17:46" x14ac:dyDescent="0.35">
      <c r="Q138" s="39"/>
      <c r="R138" s="39"/>
      <c r="S138" s="39"/>
      <c r="T138" s="39"/>
      <c r="U138" s="40"/>
      <c r="V138" s="40"/>
      <c r="W138" s="40"/>
      <c r="X138" s="39"/>
      <c r="Y138" s="39"/>
      <c r="AL138" s="39"/>
      <c r="AM138" s="39"/>
      <c r="AN138" s="39"/>
      <c r="AO138" s="39"/>
      <c r="AP138" s="39"/>
      <c r="AQ138" s="39"/>
      <c r="AR138" s="39"/>
      <c r="AS138" s="39"/>
      <c r="AT138" s="39"/>
    </row>
    <row r="139" spans="17:46" x14ac:dyDescent="0.35">
      <c r="Q139" s="39"/>
      <c r="R139" s="39"/>
      <c r="S139" s="39"/>
      <c r="T139" s="39"/>
      <c r="U139" s="40"/>
      <c r="V139" s="40"/>
      <c r="W139" s="40"/>
      <c r="X139" s="39"/>
      <c r="Y139" s="39"/>
      <c r="AL139" s="39"/>
      <c r="AM139" s="39"/>
      <c r="AN139" s="39"/>
      <c r="AO139" s="39"/>
      <c r="AP139" s="39"/>
      <c r="AQ139" s="39"/>
      <c r="AR139" s="39"/>
      <c r="AS139" s="39"/>
      <c r="AT139" s="39"/>
    </row>
    <row r="140" spans="17:46" x14ac:dyDescent="0.35">
      <c r="Q140" s="39"/>
      <c r="R140" s="39"/>
      <c r="S140" s="39"/>
      <c r="T140" s="39"/>
      <c r="U140" s="40"/>
      <c r="V140" s="40"/>
      <c r="W140" s="40"/>
      <c r="X140" s="39"/>
      <c r="Y140" s="39"/>
      <c r="AL140" s="39"/>
      <c r="AM140" s="39"/>
      <c r="AN140" s="39"/>
      <c r="AO140" s="39"/>
      <c r="AP140" s="39"/>
      <c r="AQ140" s="39"/>
      <c r="AR140" s="39"/>
      <c r="AS140" s="39"/>
      <c r="AT140" s="39"/>
    </row>
    <row r="141" spans="17:46" x14ac:dyDescent="0.35">
      <c r="Q141" s="39"/>
      <c r="R141" s="39"/>
      <c r="S141" s="39"/>
      <c r="T141" s="39"/>
      <c r="U141" s="40"/>
      <c r="V141" s="40"/>
      <c r="W141" s="40"/>
      <c r="X141" s="39"/>
      <c r="Y141" s="39"/>
      <c r="AL141" s="39"/>
      <c r="AM141" s="39"/>
      <c r="AN141" s="39"/>
      <c r="AO141" s="39"/>
      <c r="AP141" s="39"/>
      <c r="AQ141" s="39"/>
      <c r="AR141" s="39"/>
      <c r="AS141" s="39"/>
      <c r="AT141" s="39"/>
    </row>
    <row r="142" spans="17:46" x14ac:dyDescent="0.35">
      <c r="Q142" s="39"/>
      <c r="R142" s="39"/>
      <c r="S142" s="39"/>
      <c r="T142" s="39"/>
      <c r="U142" s="40"/>
      <c r="V142" s="40"/>
      <c r="W142" s="40"/>
      <c r="X142" s="39"/>
      <c r="Y142" s="39"/>
      <c r="AL142" s="39"/>
      <c r="AM142" s="39"/>
      <c r="AN142" s="39"/>
      <c r="AO142" s="39"/>
      <c r="AP142" s="39"/>
      <c r="AQ142" s="39"/>
      <c r="AR142" s="39"/>
      <c r="AS142" s="39"/>
      <c r="AT142" s="39"/>
    </row>
    <row r="143" spans="17:46" x14ac:dyDescent="0.35">
      <c r="Q143" s="39"/>
      <c r="R143" s="39"/>
      <c r="S143" s="39"/>
      <c r="T143" s="39"/>
      <c r="U143" s="40"/>
      <c r="V143" s="40"/>
      <c r="W143" s="40"/>
      <c r="X143" s="39"/>
      <c r="Y143" s="39"/>
      <c r="AL143" s="39"/>
      <c r="AM143" s="39"/>
      <c r="AN143" s="39"/>
      <c r="AO143" s="39"/>
      <c r="AP143" s="39"/>
      <c r="AQ143" s="39"/>
      <c r="AR143" s="39"/>
      <c r="AS143" s="39"/>
      <c r="AT143" s="39"/>
    </row>
    <row r="144" spans="17:46" x14ac:dyDescent="0.35">
      <c r="Q144" s="39"/>
      <c r="R144" s="39"/>
      <c r="S144" s="39"/>
      <c r="T144" s="39"/>
      <c r="U144" s="40"/>
      <c r="V144" s="40"/>
      <c r="W144" s="40"/>
      <c r="X144" s="39"/>
      <c r="Y144" s="39"/>
      <c r="AL144" s="39"/>
      <c r="AM144" s="39"/>
      <c r="AN144" s="39"/>
      <c r="AO144" s="39"/>
      <c r="AP144" s="39"/>
      <c r="AQ144" s="39"/>
      <c r="AR144" s="39"/>
      <c r="AS144" s="39"/>
      <c r="AT144" s="39"/>
    </row>
    <row r="145" spans="17:46" x14ac:dyDescent="0.35">
      <c r="Q145" s="39"/>
      <c r="R145" s="39"/>
      <c r="S145" s="39"/>
      <c r="T145" s="39"/>
      <c r="U145" s="40"/>
      <c r="V145" s="40"/>
      <c r="W145" s="40"/>
      <c r="X145" s="39"/>
      <c r="Y145" s="39"/>
      <c r="AL145" s="39"/>
      <c r="AM145" s="39"/>
      <c r="AN145" s="39"/>
      <c r="AO145" s="39"/>
      <c r="AP145" s="39"/>
      <c r="AQ145" s="39"/>
      <c r="AR145" s="39"/>
      <c r="AS145" s="39"/>
      <c r="AT145" s="39"/>
    </row>
    <row r="146" spans="17:46" x14ac:dyDescent="0.35">
      <c r="Q146" s="39"/>
      <c r="R146" s="39"/>
      <c r="S146" s="39"/>
      <c r="T146" s="39"/>
      <c r="U146" s="40"/>
      <c r="V146" s="40"/>
      <c r="W146" s="40"/>
      <c r="X146" s="39"/>
      <c r="Y146" s="39"/>
      <c r="AL146" s="39"/>
      <c r="AM146" s="39"/>
      <c r="AN146" s="39"/>
      <c r="AO146" s="39"/>
      <c r="AP146" s="39"/>
      <c r="AQ146" s="39"/>
      <c r="AR146" s="39"/>
      <c r="AS146" s="39"/>
      <c r="AT146" s="39"/>
    </row>
    <row r="147" spans="17:46" x14ac:dyDescent="0.35">
      <c r="Q147" s="39"/>
      <c r="R147" s="39"/>
      <c r="S147" s="39"/>
      <c r="T147" s="39"/>
      <c r="U147" s="40"/>
      <c r="V147" s="40"/>
      <c r="W147" s="40"/>
      <c r="X147" s="39"/>
      <c r="Y147" s="39"/>
      <c r="AL147" s="39"/>
      <c r="AM147" s="39"/>
      <c r="AN147" s="39"/>
      <c r="AO147" s="39"/>
      <c r="AP147" s="39"/>
      <c r="AQ147" s="39"/>
      <c r="AR147" s="39"/>
      <c r="AS147" s="39"/>
      <c r="AT147" s="39"/>
    </row>
    <row r="148" spans="17:46" x14ac:dyDescent="0.35">
      <c r="Q148" s="39"/>
      <c r="R148" s="39"/>
      <c r="S148" s="39"/>
      <c r="T148" s="39"/>
      <c r="U148" s="40"/>
      <c r="V148" s="40"/>
      <c r="W148" s="40"/>
      <c r="X148" s="39"/>
      <c r="Y148" s="39"/>
      <c r="AL148" s="39"/>
      <c r="AM148" s="39"/>
      <c r="AN148" s="39"/>
      <c r="AO148" s="39"/>
      <c r="AP148" s="39"/>
      <c r="AQ148" s="39"/>
      <c r="AR148" s="39"/>
      <c r="AS148" s="39"/>
      <c r="AT148" s="39"/>
    </row>
    <row r="149" spans="17:46" x14ac:dyDescent="0.35">
      <c r="Q149" s="39"/>
      <c r="R149" s="39"/>
      <c r="S149" s="39"/>
      <c r="T149" s="39"/>
      <c r="U149" s="40"/>
      <c r="V149" s="40"/>
      <c r="W149" s="40"/>
      <c r="X149" s="39"/>
      <c r="Y149" s="39"/>
      <c r="AL149" s="39"/>
      <c r="AM149" s="39"/>
      <c r="AN149" s="39"/>
      <c r="AO149" s="39"/>
      <c r="AP149" s="39"/>
      <c r="AQ149" s="39"/>
      <c r="AR149" s="39"/>
      <c r="AS149" s="39"/>
      <c r="AT149" s="39"/>
    </row>
    <row r="150" spans="17:46" x14ac:dyDescent="0.35">
      <c r="Q150" s="39"/>
      <c r="R150" s="39"/>
      <c r="S150" s="39"/>
      <c r="T150" s="39"/>
      <c r="U150" s="40"/>
      <c r="V150" s="40"/>
      <c r="W150" s="40"/>
      <c r="X150" s="39"/>
      <c r="Y150" s="39"/>
      <c r="AL150" s="39"/>
      <c r="AM150" s="39"/>
      <c r="AN150" s="39"/>
      <c r="AO150" s="39"/>
      <c r="AP150" s="39"/>
      <c r="AQ150" s="39"/>
      <c r="AR150" s="39"/>
      <c r="AS150" s="39"/>
      <c r="AT150" s="39"/>
    </row>
    <row r="151" spans="17:46" x14ac:dyDescent="0.35">
      <c r="Q151" s="39"/>
      <c r="R151" s="39"/>
      <c r="S151" s="39"/>
      <c r="T151" s="39"/>
      <c r="U151" s="40"/>
      <c r="V151" s="40"/>
      <c r="W151" s="40"/>
      <c r="X151" s="39"/>
      <c r="Y151" s="39"/>
      <c r="AL151" s="39"/>
      <c r="AM151" s="39"/>
      <c r="AN151" s="39"/>
      <c r="AO151" s="39"/>
      <c r="AP151" s="39"/>
      <c r="AQ151" s="39"/>
      <c r="AR151" s="39"/>
      <c r="AS151" s="39"/>
      <c r="AT151" s="39"/>
    </row>
    <row r="152" spans="17:46" x14ac:dyDescent="0.35">
      <c r="Q152" s="39"/>
      <c r="R152" s="39"/>
      <c r="S152" s="39"/>
      <c r="T152" s="39"/>
      <c r="U152" s="40"/>
      <c r="V152" s="40"/>
      <c r="W152" s="40"/>
      <c r="X152" s="39"/>
      <c r="Y152" s="39"/>
      <c r="AL152" s="39"/>
      <c r="AM152" s="39"/>
      <c r="AN152" s="39"/>
      <c r="AO152" s="39"/>
      <c r="AP152" s="39"/>
      <c r="AQ152" s="39"/>
      <c r="AR152" s="39"/>
      <c r="AS152" s="39"/>
      <c r="AT152" s="39"/>
    </row>
    <row r="153" spans="17:46" x14ac:dyDescent="0.35">
      <c r="Q153" s="39"/>
      <c r="R153" s="39"/>
      <c r="S153" s="39"/>
      <c r="T153" s="39"/>
      <c r="U153" s="40"/>
      <c r="V153" s="40"/>
      <c r="W153" s="40"/>
      <c r="X153" s="39"/>
      <c r="Y153" s="39"/>
      <c r="AL153" s="39"/>
      <c r="AM153" s="39"/>
      <c r="AN153" s="39"/>
      <c r="AO153" s="39"/>
      <c r="AP153" s="39"/>
      <c r="AQ153" s="39"/>
      <c r="AR153" s="39"/>
      <c r="AS153" s="39"/>
      <c r="AT153" s="39"/>
    </row>
    <row r="154" spans="17:46" x14ac:dyDescent="0.35">
      <c r="Q154" s="39"/>
      <c r="R154" s="39"/>
      <c r="S154" s="39"/>
      <c r="T154" s="39"/>
      <c r="U154" s="40"/>
      <c r="V154" s="40"/>
      <c r="W154" s="40"/>
      <c r="X154" s="39"/>
      <c r="Y154" s="39"/>
      <c r="AL154" s="39"/>
      <c r="AM154" s="39"/>
      <c r="AN154" s="39"/>
      <c r="AO154" s="39"/>
      <c r="AP154" s="39"/>
      <c r="AQ154" s="39"/>
      <c r="AR154" s="39"/>
      <c r="AS154" s="39"/>
      <c r="AT154" s="39"/>
    </row>
    <row r="155" spans="17:46" x14ac:dyDescent="0.35">
      <c r="Q155" s="39"/>
      <c r="R155" s="39"/>
      <c r="S155" s="39"/>
      <c r="T155" s="39"/>
      <c r="U155" s="40"/>
      <c r="V155" s="40"/>
      <c r="W155" s="40"/>
      <c r="X155" s="39"/>
      <c r="Y155" s="39"/>
      <c r="AL155" s="39"/>
      <c r="AM155" s="39"/>
      <c r="AN155" s="39"/>
      <c r="AO155" s="39"/>
      <c r="AP155" s="39"/>
      <c r="AQ155" s="39"/>
      <c r="AR155" s="39"/>
      <c r="AS155" s="39"/>
      <c r="AT155" s="39"/>
    </row>
    <row r="156" spans="17:46" x14ac:dyDescent="0.35">
      <c r="Q156" s="39"/>
      <c r="R156" s="39"/>
      <c r="S156" s="39"/>
      <c r="T156" s="39"/>
      <c r="U156" s="40"/>
      <c r="V156" s="40"/>
      <c r="W156" s="40"/>
      <c r="X156" s="39"/>
      <c r="Y156" s="39"/>
      <c r="AL156" s="39"/>
      <c r="AM156" s="39"/>
      <c r="AN156" s="39"/>
      <c r="AO156" s="39"/>
      <c r="AP156" s="39"/>
      <c r="AQ156" s="39"/>
      <c r="AR156" s="39"/>
      <c r="AS156" s="39"/>
      <c r="AT156" s="39"/>
    </row>
    <row r="157" spans="17:46" x14ac:dyDescent="0.35">
      <c r="Q157" s="39"/>
      <c r="R157" s="39"/>
      <c r="S157" s="39"/>
      <c r="T157" s="39"/>
      <c r="U157" s="40"/>
      <c r="V157" s="40"/>
      <c r="W157" s="40"/>
      <c r="X157" s="39"/>
      <c r="Y157" s="39"/>
      <c r="AL157" s="39"/>
      <c r="AM157" s="39"/>
      <c r="AN157" s="39"/>
      <c r="AO157" s="39"/>
      <c r="AP157" s="39"/>
      <c r="AQ157" s="39"/>
      <c r="AR157" s="39"/>
      <c r="AS157" s="39"/>
      <c r="AT157" s="39"/>
    </row>
    <row r="158" spans="17:46" x14ac:dyDescent="0.35">
      <c r="Q158" s="39"/>
      <c r="R158" s="39"/>
      <c r="S158" s="39"/>
      <c r="T158" s="39"/>
      <c r="U158" s="40"/>
      <c r="V158" s="40"/>
      <c r="W158" s="40"/>
      <c r="X158" s="39"/>
      <c r="Y158" s="39"/>
      <c r="AL158" s="39"/>
      <c r="AM158" s="39"/>
      <c r="AN158" s="39"/>
      <c r="AO158" s="39"/>
      <c r="AP158" s="39"/>
      <c r="AQ158" s="39"/>
      <c r="AR158" s="39"/>
      <c r="AS158" s="39"/>
      <c r="AT158" s="39"/>
    </row>
    <row r="159" spans="17:46" x14ac:dyDescent="0.35">
      <c r="Q159" s="39"/>
      <c r="R159" s="39"/>
      <c r="S159" s="39"/>
      <c r="T159" s="39"/>
      <c r="U159" s="40"/>
      <c r="V159" s="40"/>
      <c r="W159" s="40"/>
      <c r="X159" s="39"/>
      <c r="Y159" s="39"/>
      <c r="AL159" s="39"/>
      <c r="AM159" s="39"/>
      <c r="AN159" s="39"/>
      <c r="AO159" s="39"/>
      <c r="AP159" s="39"/>
      <c r="AQ159" s="39"/>
      <c r="AR159" s="39"/>
      <c r="AS159" s="39"/>
      <c r="AT159" s="39"/>
    </row>
    <row r="160" spans="17:46" x14ac:dyDescent="0.35">
      <c r="Q160" s="39"/>
      <c r="R160" s="39"/>
      <c r="S160" s="39"/>
      <c r="T160" s="39"/>
      <c r="U160" s="40"/>
      <c r="V160" s="40"/>
      <c r="W160" s="40"/>
      <c r="X160" s="39"/>
      <c r="Y160" s="39"/>
      <c r="AL160" s="39"/>
      <c r="AM160" s="39"/>
      <c r="AN160" s="39"/>
      <c r="AO160" s="39"/>
      <c r="AP160" s="39"/>
      <c r="AQ160" s="39"/>
      <c r="AR160" s="39"/>
      <c r="AS160" s="39"/>
      <c r="AT160" s="39"/>
    </row>
    <row r="161" spans="17:46" x14ac:dyDescent="0.35">
      <c r="Q161" s="39"/>
      <c r="R161" s="39"/>
      <c r="S161" s="39"/>
      <c r="T161" s="39"/>
      <c r="U161" s="40"/>
      <c r="V161" s="40"/>
      <c r="W161" s="40"/>
      <c r="X161" s="39"/>
      <c r="Y161" s="39"/>
      <c r="AL161" s="39"/>
      <c r="AM161" s="39"/>
      <c r="AN161" s="39"/>
      <c r="AO161" s="39"/>
      <c r="AP161" s="39"/>
      <c r="AQ161" s="39"/>
      <c r="AR161" s="39"/>
      <c r="AS161" s="39"/>
      <c r="AT161" s="39"/>
    </row>
    <row r="162" spans="17:46" x14ac:dyDescent="0.35">
      <c r="Q162" s="39"/>
      <c r="R162" s="39"/>
      <c r="S162" s="39"/>
      <c r="T162" s="39"/>
      <c r="U162" s="40"/>
      <c r="V162" s="40"/>
      <c r="W162" s="40"/>
      <c r="X162" s="39"/>
      <c r="Y162" s="39"/>
      <c r="AL162" s="39"/>
      <c r="AM162" s="39"/>
      <c r="AN162" s="39"/>
      <c r="AO162" s="39"/>
      <c r="AP162" s="39"/>
      <c r="AQ162" s="39"/>
      <c r="AR162" s="39"/>
      <c r="AS162" s="39"/>
      <c r="AT162" s="39"/>
    </row>
    <row r="163" spans="17:46" x14ac:dyDescent="0.35">
      <c r="Q163" s="39"/>
      <c r="R163" s="39"/>
      <c r="S163" s="39"/>
      <c r="T163" s="39"/>
      <c r="U163" s="40"/>
      <c r="V163" s="40"/>
      <c r="W163" s="40"/>
      <c r="X163" s="39"/>
      <c r="Y163" s="39"/>
      <c r="AL163" s="39"/>
      <c r="AM163" s="39"/>
      <c r="AN163" s="39"/>
      <c r="AO163" s="39"/>
      <c r="AP163" s="39"/>
      <c r="AQ163" s="39"/>
      <c r="AR163" s="39"/>
      <c r="AS163" s="39"/>
      <c r="AT163" s="39"/>
    </row>
    <row r="164" spans="17:46" x14ac:dyDescent="0.35">
      <c r="Q164" s="39"/>
      <c r="R164" s="39"/>
      <c r="S164" s="39"/>
      <c r="T164" s="39"/>
      <c r="U164" s="40"/>
      <c r="V164" s="40"/>
      <c r="W164" s="40"/>
      <c r="X164" s="39"/>
      <c r="Y164" s="39"/>
      <c r="AL164" s="39"/>
      <c r="AM164" s="39"/>
      <c r="AN164" s="39"/>
      <c r="AO164" s="39"/>
      <c r="AP164" s="39"/>
      <c r="AQ164" s="39"/>
      <c r="AR164" s="39"/>
      <c r="AS164" s="39"/>
      <c r="AT164" s="39"/>
    </row>
    <row r="165" spans="17:46" x14ac:dyDescent="0.35">
      <c r="Q165" s="39"/>
      <c r="R165" s="39"/>
      <c r="S165" s="39"/>
      <c r="T165" s="39"/>
      <c r="U165" s="40"/>
      <c r="V165" s="40"/>
      <c r="W165" s="40"/>
      <c r="X165" s="39"/>
      <c r="Y165" s="39"/>
      <c r="AL165" s="39"/>
      <c r="AM165" s="39"/>
      <c r="AN165" s="39"/>
      <c r="AO165" s="39"/>
      <c r="AP165" s="39"/>
      <c r="AQ165" s="39"/>
      <c r="AR165" s="39"/>
      <c r="AS165" s="39"/>
      <c r="AT165" s="39"/>
    </row>
    <row r="166" spans="17:46" x14ac:dyDescent="0.35">
      <c r="Q166" s="39"/>
      <c r="R166" s="39"/>
      <c r="S166" s="39"/>
      <c r="T166" s="39"/>
      <c r="U166" s="40"/>
      <c r="V166" s="40"/>
      <c r="W166" s="40"/>
      <c r="X166" s="39"/>
      <c r="Y166" s="39"/>
      <c r="AL166" s="39"/>
      <c r="AM166" s="39"/>
      <c r="AN166" s="39"/>
      <c r="AO166" s="39"/>
      <c r="AP166" s="39"/>
      <c r="AQ166" s="39"/>
      <c r="AR166" s="39"/>
      <c r="AS166" s="39"/>
      <c r="AT166" s="39"/>
    </row>
    <row r="167" spans="17:46" x14ac:dyDescent="0.35">
      <c r="Q167" s="39"/>
      <c r="R167" s="39"/>
      <c r="S167" s="39"/>
      <c r="T167" s="39"/>
      <c r="U167" s="40"/>
      <c r="V167" s="40"/>
      <c r="W167" s="40"/>
      <c r="X167" s="39"/>
      <c r="Y167" s="39"/>
      <c r="AL167" s="39"/>
      <c r="AM167" s="39"/>
      <c r="AN167" s="39"/>
      <c r="AO167" s="39"/>
      <c r="AP167" s="39"/>
      <c r="AQ167" s="39"/>
      <c r="AR167" s="39"/>
      <c r="AS167" s="39"/>
      <c r="AT167" s="39"/>
    </row>
    <row r="168" spans="17:46" x14ac:dyDescent="0.35">
      <c r="Q168" s="39"/>
      <c r="R168" s="39"/>
      <c r="S168" s="39"/>
      <c r="T168" s="39"/>
      <c r="U168" s="40"/>
      <c r="V168" s="40"/>
      <c r="W168" s="40"/>
      <c r="X168" s="39"/>
      <c r="Y168" s="39"/>
      <c r="AL168" s="39"/>
      <c r="AM168" s="39"/>
      <c r="AN168" s="39"/>
      <c r="AO168" s="39"/>
      <c r="AP168" s="39"/>
      <c r="AQ168" s="39"/>
      <c r="AR168" s="39"/>
      <c r="AS168" s="39"/>
      <c r="AT168" s="39"/>
    </row>
    <row r="169" spans="17:46" x14ac:dyDescent="0.35">
      <c r="Q169" s="39"/>
      <c r="R169" s="39"/>
      <c r="S169" s="39"/>
      <c r="T169" s="39"/>
      <c r="U169" s="40"/>
      <c r="V169" s="40"/>
      <c r="W169" s="40"/>
      <c r="X169" s="39"/>
      <c r="Y169" s="39"/>
      <c r="AL169" s="39"/>
      <c r="AM169" s="39"/>
      <c r="AN169" s="39"/>
      <c r="AO169" s="39"/>
      <c r="AP169" s="39"/>
      <c r="AQ169" s="39"/>
      <c r="AR169" s="39"/>
      <c r="AS169" s="39"/>
      <c r="AT169" s="39"/>
    </row>
    <row r="170" spans="17:46" x14ac:dyDescent="0.35">
      <c r="Q170" s="39"/>
      <c r="R170" s="39"/>
      <c r="S170" s="39"/>
      <c r="T170" s="39"/>
      <c r="U170" s="40"/>
      <c r="V170" s="40"/>
      <c r="W170" s="40"/>
      <c r="X170" s="39"/>
      <c r="Y170" s="39"/>
      <c r="AL170" s="39"/>
      <c r="AM170" s="39"/>
      <c r="AN170" s="39"/>
      <c r="AO170" s="39"/>
      <c r="AP170" s="39"/>
      <c r="AQ170" s="39"/>
      <c r="AR170" s="39"/>
      <c r="AS170" s="39"/>
      <c r="AT170" s="39"/>
    </row>
    <row r="171" spans="17:46" x14ac:dyDescent="0.35">
      <c r="Q171" s="39"/>
      <c r="R171" s="39"/>
      <c r="S171" s="39"/>
      <c r="T171" s="39"/>
      <c r="U171" s="40"/>
      <c r="V171" s="40"/>
      <c r="W171" s="40"/>
      <c r="X171" s="39"/>
      <c r="Y171" s="39"/>
      <c r="AL171" s="39"/>
      <c r="AM171" s="39"/>
      <c r="AN171" s="39"/>
      <c r="AO171" s="39"/>
      <c r="AP171" s="39"/>
      <c r="AQ171" s="39"/>
      <c r="AR171" s="39"/>
      <c r="AS171" s="39"/>
      <c r="AT171" s="39"/>
    </row>
    <row r="172" spans="17:46" x14ac:dyDescent="0.35">
      <c r="Q172" s="39"/>
      <c r="R172" s="39"/>
      <c r="S172" s="39"/>
      <c r="T172" s="39"/>
      <c r="U172" s="40"/>
      <c r="V172" s="40"/>
      <c r="W172" s="40"/>
      <c r="X172" s="39"/>
      <c r="Y172" s="39"/>
      <c r="AL172" s="39"/>
      <c r="AM172" s="39"/>
      <c r="AN172" s="39"/>
      <c r="AO172" s="39"/>
      <c r="AP172" s="39"/>
      <c r="AQ172" s="39"/>
      <c r="AR172" s="39"/>
      <c r="AS172" s="39"/>
      <c r="AT172" s="39"/>
    </row>
    <row r="173" spans="17:46" x14ac:dyDescent="0.35">
      <c r="Q173" s="39"/>
      <c r="R173" s="39"/>
      <c r="S173" s="39"/>
      <c r="T173" s="39"/>
      <c r="U173" s="40"/>
      <c r="V173" s="40"/>
      <c r="W173" s="40"/>
      <c r="X173" s="39"/>
      <c r="Y173" s="39"/>
      <c r="AL173" s="39"/>
      <c r="AM173" s="39"/>
      <c r="AN173" s="39"/>
      <c r="AO173" s="39"/>
      <c r="AP173" s="39"/>
      <c r="AQ173" s="39"/>
      <c r="AR173" s="39"/>
      <c r="AS173" s="39"/>
      <c r="AT173" s="39"/>
    </row>
    <row r="174" spans="17:46" x14ac:dyDescent="0.35">
      <c r="Q174" s="39"/>
      <c r="R174" s="39"/>
      <c r="S174" s="39"/>
      <c r="T174" s="39"/>
      <c r="U174" s="40"/>
      <c r="V174" s="40"/>
      <c r="W174" s="40"/>
      <c r="X174" s="39"/>
      <c r="Y174" s="39"/>
      <c r="AL174" s="39"/>
      <c r="AM174" s="39"/>
      <c r="AN174" s="39"/>
      <c r="AO174" s="39"/>
      <c r="AP174" s="39"/>
      <c r="AQ174" s="39"/>
      <c r="AR174" s="39"/>
      <c r="AS174" s="39"/>
      <c r="AT174" s="39"/>
    </row>
    <row r="175" spans="17:46" x14ac:dyDescent="0.35">
      <c r="Q175" s="39"/>
      <c r="R175" s="39"/>
      <c r="S175" s="39"/>
      <c r="T175" s="39"/>
      <c r="U175" s="40"/>
      <c r="V175" s="40"/>
      <c r="W175" s="40"/>
      <c r="X175" s="39"/>
      <c r="Y175" s="39"/>
      <c r="AL175" s="39"/>
      <c r="AM175" s="39"/>
      <c r="AN175" s="39"/>
      <c r="AO175" s="39"/>
      <c r="AP175" s="39"/>
      <c r="AQ175" s="39"/>
      <c r="AR175" s="39"/>
      <c r="AS175" s="39"/>
      <c r="AT175" s="39"/>
    </row>
    <row r="176" spans="17:46" x14ac:dyDescent="0.35">
      <c r="Q176" s="39"/>
      <c r="R176" s="39"/>
      <c r="S176" s="39"/>
      <c r="T176" s="39"/>
      <c r="U176" s="40"/>
      <c r="V176" s="40"/>
      <c r="W176" s="40"/>
      <c r="X176" s="39"/>
      <c r="Y176" s="39"/>
      <c r="AL176" s="39"/>
      <c r="AM176" s="39"/>
      <c r="AN176" s="39"/>
      <c r="AO176" s="39"/>
      <c r="AP176" s="39"/>
      <c r="AQ176" s="39"/>
      <c r="AR176" s="39"/>
      <c r="AS176" s="39"/>
      <c r="AT176" s="39"/>
    </row>
    <row r="177" spans="17:46" x14ac:dyDescent="0.35">
      <c r="Q177" s="39"/>
      <c r="R177" s="39"/>
      <c r="S177" s="39"/>
      <c r="T177" s="39"/>
      <c r="U177" s="40"/>
      <c r="V177" s="40"/>
      <c r="W177" s="40"/>
      <c r="X177" s="39"/>
      <c r="Y177" s="39"/>
      <c r="AL177" s="39"/>
      <c r="AM177" s="39"/>
      <c r="AN177" s="39"/>
      <c r="AO177" s="39"/>
      <c r="AP177" s="39"/>
      <c r="AQ177" s="39"/>
      <c r="AR177" s="39"/>
      <c r="AS177" s="39"/>
      <c r="AT177" s="39"/>
    </row>
    <row r="178" spans="17:46" x14ac:dyDescent="0.35">
      <c r="Q178" s="39"/>
      <c r="R178" s="39"/>
      <c r="S178" s="39"/>
      <c r="T178" s="39"/>
      <c r="U178" s="40"/>
      <c r="V178" s="40"/>
      <c r="W178" s="40"/>
      <c r="X178" s="39"/>
      <c r="Y178" s="39"/>
      <c r="AL178" s="39"/>
      <c r="AM178" s="39"/>
      <c r="AN178" s="39"/>
      <c r="AO178" s="39"/>
      <c r="AP178" s="39"/>
      <c r="AQ178" s="39"/>
      <c r="AR178" s="39"/>
      <c r="AS178" s="39"/>
      <c r="AT178" s="39"/>
    </row>
    <row r="179" spans="17:46" x14ac:dyDescent="0.35">
      <c r="Q179" s="39"/>
      <c r="R179" s="39"/>
      <c r="S179" s="39"/>
      <c r="T179" s="39"/>
      <c r="U179" s="40"/>
      <c r="V179" s="40"/>
      <c r="W179" s="40"/>
      <c r="X179" s="39"/>
      <c r="Y179" s="39"/>
      <c r="AL179" s="39"/>
      <c r="AM179" s="39"/>
      <c r="AN179" s="39"/>
      <c r="AO179" s="39"/>
      <c r="AP179" s="39"/>
      <c r="AQ179" s="39"/>
      <c r="AR179" s="39"/>
      <c r="AS179" s="39"/>
      <c r="AT179" s="39"/>
    </row>
    <row r="180" spans="17:46" x14ac:dyDescent="0.35">
      <c r="Q180" s="39"/>
      <c r="R180" s="39"/>
      <c r="S180" s="39"/>
      <c r="T180" s="39"/>
      <c r="U180" s="40"/>
      <c r="V180" s="40"/>
      <c r="W180" s="40"/>
      <c r="X180" s="39"/>
      <c r="Y180" s="39"/>
      <c r="AL180" s="39"/>
      <c r="AM180" s="39"/>
      <c r="AN180" s="39"/>
      <c r="AO180" s="39"/>
      <c r="AP180" s="39"/>
      <c r="AQ180" s="39"/>
      <c r="AR180" s="39"/>
      <c r="AS180" s="39"/>
      <c r="AT180" s="39"/>
    </row>
    <row r="181" spans="17:46" x14ac:dyDescent="0.35">
      <c r="Q181" s="39"/>
      <c r="R181" s="39"/>
      <c r="S181" s="39"/>
      <c r="T181" s="39"/>
      <c r="U181" s="40"/>
      <c r="V181" s="40"/>
      <c r="W181" s="40"/>
      <c r="X181" s="39"/>
      <c r="Y181" s="39"/>
      <c r="AL181" s="39"/>
      <c r="AM181" s="39"/>
      <c r="AN181" s="39"/>
      <c r="AO181" s="39"/>
      <c r="AP181" s="39"/>
      <c r="AQ181" s="39"/>
      <c r="AR181" s="39"/>
      <c r="AS181" s="39"/>
      <c r="AT181" s="39"/>
    </row>
    <row r="182" spans="17:46" x14ac:dyDescent="0.35">
      <c r="Q182" s="39"/>
      <c r="R182" s="39"/>
      <c r="S182" s="39"/>
      <c r="T182" s="39"/>
      <c r="U182" s="40"/>
      <c r="V182" s="40"/>
      <c r="W182" s="40"/>
      <c r="X182" s="39"/>
      <c r="Y182" s="39"/>
      <c r="AL182" s="39"/>
      <c r="AM182" s="39"/>
      <c r="AN182" s="39"/>
      <c r="AO182" s="39"/>
      <c r="AP182" s="39"/>
      <c r="AQ182" s="39"/>
      <c r="AR182" s="39"/>
      <c r="AS182" s="39"/>
      <c r="AT182" s="39"/>
    </row>
    <row r="183" spans="17:46" x14ac:dyDescent="0.35">
      <c r="Q183" s="39"/>
      <c r="R183" s="39"/>
      <c r="S183" s="39"/>
      <c r="T183" s="39"/>
      <c r="U183" s="40"/>
      <c r="V183" s="40"/>
      <c r="W183" s="40"/>
      <c r="X183" s="39"/>
      <c r="Y183" s="39"/>
      <c r="AL183" s="39"/>
      <c r="AM183" s="39"/>
      <c r="AN183" s="39"/>
      <c r="AO183" s="39"/>
      <c r="AP183" s="39"/>
      <c r="AQ183" s="39"/>
      <c r="AR183" s="39"/>
      <c r="AS183" s="39"/>
      <c r="AT183" s="39"/>
    </row>
    <row r="184" spans="17:46" x14ac:dyDescent="0.35">
      <c r="Q184" s="39"/>
      <c r="R184" s="39"/>
      <c r="S184" s="39"/>
      <c r="T184" s="39"/>
      <c r="U184" s="40"/>
      <c r="V184" s="40"/>
      <c r="W184" s="40"/>
      <c r="X184" s="39"/>
      <c r="Y184" s="39"/>
      <c r="AL184" s="39"/>
      <c r="AM184" s="39"/>
      <c r="AN184" s="39"/>
      <c r="AO184" s="39"/>
      <c r="AP184" s="39"/>
      <c r="AQ184" s="39"/>
      <c r="AR184" s="39"/>
      <c r="AS184" s="39"/>
      <c r="AT184" s="39"/>
    </row>
    <row r="185" spans="17:46" x14ac:dyDescent="0.35">
      <c r="Q185" s="39"/>
      <c r="R185" s="39"/>
      <c r="S185" s="39"/>
      <c r="T185" s="39"/>
      <c r="U185" s="40"/>
      <c r="V185" s="40"/>
      <c r="W185" s="40"/>
      <c r="X185" s="39"/>
      <c r="Y185" s="39"/>
      <c r="AL185" s="39"/>
      <c r="AM185" s="39"/>
      <c r="AN185" s="39"/>
      <c r="AO185" s="39"/>
      <c r="AP185" s="39"/>
      <c r="AQ185" s="39"/>
      <c r="AR185" s="39"/>
      <c r="AS185" s="39"/>
      <c r="AT185" s="39"/>
    </row>
    <row r="186" spans="17:46" x14ac:dyDescent="0.35">
      <c r="Q186" s="39"/>
      <c r="R186" s="39"/>
      <c r="S186" s="39"/>
      <c r="T186" s="39"/>
      <c r="U186" s="40"/>
      <c r="V186" s="40"/>
      <c r="W186" s="40"/>
      <c r="X186" s="39"/>
      <c r="Y186" s="39"/>
      <c r="AL186" s="39"/>
      <c r="AM186" s="39"/>
      <c r="AN186" s="39"/>
      <c r="AO186" s="39"/>
      <c r="AP186" s="39"/>
      <c r="AQ186" s="39"/>
      <c r="AR186" s="39"/>
      <c r="AS186" s="39"/>
      <c r="AT186" s="39"/>
    </row>
    <row r="187" spans="17:46" x14ac:dyDescent="0.35">
      <c r="Q187" s="39"/>
      <c r="R187" s="39"/>
      <c r="S187" s="39"/>
      <c r="T187" s="39"/>
      <c r="U187" s="40"/>
      <c r="V187" s="40"/>
      <c r="W187" s="40"/>
      <c r="X187" s="39"/>
      <c r="Y187" s="39"/>
      <c r="AL187" s="39"/>
      <c r="AM187" s="39"/>
      <c r="AN187" s="39"/>
      <c r="AO187" s="39"/>
      <c r="AP187" s="39"/>
      <c r="AQ187" s="39"/>
      <c r="AR187" s="39"/>
      <c r="AS187" s="39"/>
      <c r="AT187" s="39"/>
    </row>
    <row r="188" spans="17:46" x14ac:dyDescent="0.35">
      <c r="Q188" s="39"/>
      <c r="R188" s="39"/>
      <c r="S188" s="39"/>
      <c r="T188" s="39"/>
      <c r="U188" s="40"/>
      <c r="V188" s="40"/>
      <c r="W188" s="40"/>
      <c r="X188" s="39"/>
      <c r="Y188" s="39"/>
      <c r="AL188" s="39"/>
      <c r="AM188" s="39"/>
      <c r="AN188" s="39"/>
      <c r="AO188" s="39"/>
      <c r="AP188" s="39"/>
      <c r="AQ188" s="39"/>
      <c r="AR188" s="39"/>
      <c r="AS188" s="39"/>
      <c r="AT188" s="39"/>
    </row>
    <row r="189" spans="17:46" x14ac:dyDescent="0.35">
      <c r="Q189" s="39"/>
      <c r="R189" s="39"/>
      <c r="S189" s="39"/>
      <c r="T189" s="39"/>
      <c r="U189" s="40"/>
      <c r="V189" s="40"/>
      <c r="W189" s="40"/>
      <c r="X189" s="39"/>
      <c r="Y189" s="39"/>
      <c r="AL189" s="39"/>
      <c r="AM189" s="39"/>
      <c r="AN189" s="39"/>
      <c r="AO189" s="39"/>
      <c r="AP189" s="39"/>
      <c r="AQ189" s="39"/>
      <c r="AR189" s="39"/>
      <c r="AS189" s="39"/>
      <c r="AT189" s="39"/>
    </row>
    <row r="190" spans="17:46" x14ac:dyDescent="0.35">
      <c r="Q190" s="39"/>
      <c r="R190" s="39"/>
      <c r="S190" s="39"/>
      <c r="T190" s="39"/>
      <c r="U190" s="40"/>
      <c r="V190" s="40"/>
      <c r="W190" s="40"/>
      <c r="X190" s="39"/>
      <c r="Y190" s="39"/>
      <c r="AL190" s="39"/>
      <c r="AM190" s="39"/>
      <c r="AN190" s="39"/>
      <c r="AO190" s="39"/>
      <c r="AP190" s="39"/>
      <c r="AQ190" s="39"/>
      <c r="AR190" s="39"/>
      <c r="AS190" s="39"/>
      <c r="AT190" s="39"/>
    </row>
    <row r="191" spans="17:46" x14ac:dyDescent="0.35">
      <c r="Q191" s="37"/>
      <c r="R191" s="37"/>
      <c r="S191" s="37"/>
      <c r="T191" s="37"/>
      <c r="U191" s="37"/>
      <c r="V191" s="37"/>
      <c r="W191" s="37"/>
      <c r="X191" s="37"/>
      <c r="Y191" s="37"/>
    </row>
  </sheetData>
  <mergeCells count="12">
    <mergeCell ref="A1:O1"/>
    <mergeCell ref="Q1:BC1"/>
    <mergeCell ref="A2:B2"/>
    <mergeCell ref="A3:B3"/>
    <mergeCell ref="A4:B4"/>
    <mergeCell ref="A5:B5"/>
    <mergeCell ref="C2:H2"/>
    <mergeCell ref="BB6:BC6"/>
    <mergeCell ref="AL6:BA6"/>
    <mergeCell ref="Q6:AF6"/>
    <mergeCell ref="AG6:AK6"/>
    <mergeCell ref="A6:P6"/>
  </mergeCells>
  <phoneticPr fontId="16" type="noConversion"/>
  <conditionalFormatting sqref="AE8:AE101 AZ8:AZ101">
    <cfRule type="cellIs" dxfId="59" priority="15" operator="lessThanOrEqual">
      <formula>11</formula>
    </cfRule>
    <cfRule type="cellIs" dxfId="58" priority="16" operator="between">
      <formula>11</formula>
      <formula>19</formula>
    </cfRule>
    <cfRule type="cellIs" dxfId="57" priority="17" operator="greaterThanOrEqual">
      <formula>20</formula>
    </cfRule>
  </conditionalFormatting>
  <conditionalFormatting sqref="AE9:AE101">
    <cfRule type="cellIs" dxfId="56" priority="13" operator="equal">
      <formula>"-"</formula>
    </cfRule>
  </conditionalFormatting>
  <conditionalFormatting sqref="AX8:AY101">
    <cfRule type="expression" dxfId="55" priority="18">
      <formula>AND(AX8 &gt;=0.4, AX8 &lt; 0.6, #REF! = "Opportunity")</formula>
    </cfRule>
    <cfRule type="expression" dxfId="54" priority="19">
      <formula>AND(AX8 &gt;=0.6, AX8 &lt; 1, #REF! = "Opportunity")</formula>
    </cfRule>
    <cfRule type="expression" dxfId="53" priority="20">
      <formula>AND(AX8 &gt;0, AX8 &lt; 0.4, #REF! = "Opportunity")</formula>
    </cfRule>
    <cfRule type="expression" dxfId="52" priority="21">
      <formula>AND(AX8 &gt;=0.4, AX8 &lt; 0.6, #REF! = "Threat")</formula>
    </cfRule>
    <cfRule type="expression" dxfId="51" priority="22">
      <formula>AND(AX8 &gt;= 0.6, AX8 &lt; 1, #REF! = "Threat")</formula>
    </cfRule>
    <cfRule type="expression" dxfId="50" priority="23">
      <formula>AND(AX8 &gt;0, AX8 &lt; 0.4, #REF! = "Threat")</formula>
    </cfRule>
  </conditionalFormatting>
  <conditionalFormatting sqref="BA8:BA101">
    <cfRule type="expression" dxfId="49" priority="1">
      <formula>AND(BA8 &gt;=0.4, BA8 &lt; 0.6, #REF! = "Opportunity")</formula>
    </cfRule>
    <cfRule type="expression" dxfId="48" priority="2">
      <formula>AND(BA8 &gt;=0.6, BA8 &lt; 1, #REF! = "Opportunity")</formula>
    </cfRule>
    <cfRule type="expression" dxfId="47" priority="3">
      <formula>AND(BA8 &gt;0, BA8 &lt; 0.4, #REF! = "Opportunity")</formula>
    </cfRule>
    <cfRule type="expression" dxfId="46" priority="4">
      <formula>AND(BA8 &gt;=0.4, BA8 &lt; 0.6, #REF! = "Threat")</formula>
    </cfRule>
    <cfRule type="expression" dxfId="45" priority="5">
      <formula>AND(BA8 &gt;= 0.6, BA8 &lt; 1, #REF! = "Threat")</formula>
    </cfRule>
    <cfRule type="expression" dxfId="44" priority="6">
      <formula>AND(BA8 &gt;0, BA8 &lt; 0.4, #REF! = "Threat")</formula>
    </cfRule>
  </conditionalFormatting>
  <conditionalFormatting sqref="BB8:BB101">
    <cfRule type="expression" dxfId="43" priority="7">
      <formula>AND(BB8 &gt;=0.4, BB8 &lt; 0.6, #REF! = "Opportunity")</formula>
    </cfRule>
    <cfRule type="expression" dxfId="42" priority="8">
      <formula>AND(BB8 &gt;=0.6, BB8 &lt; 1, #REF! = "Opportunity")</formula>
    </cfRule>
    <cfRule type="expression" dxfId="41" priority="9">
      <formula>AND(BB8 &gt;0, BB8 &lt; 0.4, #REF! = "Opportunity")</formula>
    </cfRule>
    <cfRule type="expression" dxfId="40" priority="10">
      <formula>AND(BB8 &gt;=0.4, BB8 &lt; 0.6, #REF! = "Threat")</formula>
    </cfRule>
    <cfRule type="expression" dxfId="39" priority="11">
      <formula>AND(BB8 &gt;= 0.6, BB8 &lt; 1, #REF! = "Threat")</formula>
    </cfRule>
    <cfRule type="expression" dxfId="38" priority="12">
      <formula>AND(BB8 &gt;0, BB8 &lt; 0.4, #REF! = "Threat")</formula>
    </cfRule>
  </conditionalFormatting>
  <dataValidations count="64">
    <dataValidation allowBlank="1" showInputMessage="1" showErrorMessage="1" promptTitle="Trigger Event" prompt="Enter a specific, observable occurrence or warning sign that indicates a risk is about to materialize, prompting the execution of a pre-planned risk response." sqref="L7" xr:uid="{CF80AE3A-4C08-44FF-8A6C-D54C2C26DA34}"/>
    <dataValidation type="whole" allowBlank="1" showInputMessage="1" showErrorMessage="1" sqref="AC8:AC101 AX8:AX101 BA8:BB101" xr:uid="{EFF9A43B-5E17-4DF6-BB12-B33DE93FFA8F}">
      <formula1>0</formula1>
      <formula2>1000</formula2>
    </dataValidation>
    <dataValidation allowBlank="1" showInputMessage="1" showErrorMessage="1" promptTitle="Risk Statement Combined IF-THEN" prompt="Automatically combines the IF-THEN statements in the previous columns" sqref="K7" xr:uid="{F8E95AC7-AC03-4D78-A50C-05471D59F82E}"/>
    <dataValidation allowBlank="1" showInputMessage="1" showErrorMessage="1" promptTitle="Risk Statement - IF..." prompt="Enter the 'IF' part of the risk statement (e.g. IF “X” equipment is delayed by key supplier due to production issues)..." sqref="I7" xr:uid="{8A77605B-84E1-4088-B85F-C57FA026AAC1}"/>
    <dataValidation allowBlank="1" showInputMessage="1" showErrorMessage="1" promptTitle="Subject Matter Expert (SME)" prompt="Enter Last Name, First Name and Middle Initial" sqref="H7" xr:uid="{DC041B17-546F-4732-860D-550B0716E496}"/>
    <dataValidation type="whole" allowBlank="1" showInputMessage="1" showErrorMessage="1" sqref="C3" xr:uid="{D75786B2-7E3F-44A0-A108-95A486BDC603}">
      <formula1>1</formula1>
      <formula2>1000000000</formula2>
    </dataValidation>
    <dataValidation type="list" allowBlank="1" showInputMessage="1" showErrorMessage="1" sqref="AL8:AL101 Q8:Q101" xr:uid="{556B1241-A886-431F-A6B1-DF051E0BC032}">
      <formula1>ProbabilityDropdownList</formula1>
    </dataValidation>
    <dataValidation type="list" allowBlank="1" showInputMessage="1" showErrorMessage="1" sqref="S8:S101 AN8:AN101" xr:uid="{C72CEB98-2E81-4686-AEAC-8DBF80A048E9}">
      <formula1>CostImpactDropdownList</formula1>
    </dataValidation>
    <dataValidation type="list" allowBlank="1" showInputMessage="1" showErrorMessage="1" sqref="X8:X101 AS8:AS101" xr:uid="{5EEEFD7F-4D47-4FB6-9CFD-7207883127AF}">
      <formula1>SchedImpactDropdwnList</formula1>
    </dataValidation>
    <dataValidation allowBlank="1" showInputMessage="1" showErrorMessage="1" promptTitle="Status Definitions" prompt="Select one of the following:_x000a_Draft: New, in development._x000a_Active: Approved, live risk._x000a_Handled: Response complete, target score met._x000a_Not Approved: Deliberately rejected._x000a_Excluded: Removed by directive._x000a_Closed – Realized: Became an issue or risk expired" sqref="C7" xr:uid="{334AB2FC-E56B-410E-9F7B-A7157090ADBF}"/>
    <dataValidation allowBlank="1" showInputMessage="1" showErrorMessage="1" promptTitle="Threat vs Opportunity" prompt="Select one of the following:_x000a_Threat Risk: Event that could negatively impact objectives. _x000a_Opportunity Risk: Event that could positively impact objectives." sqref="D7" xr:uid="{EA788317-2564-4097-9108-9D8002CDB6B9}"/>
    <dataValidation allowBlank="1" showInputMessage="1" showErrorMessage="1" promptTitle="Risk Handling Strategy" prompt="Select the primary risk handling strategy that will be performed. See LookUps tab for definitions for each risk handling strategy._x000a_" sqref="AG7" xr:uid="{17BE9B89-698C-4588-8152-00633324E438}"/>
    <dataValidation allowBlank="1" showInputMessage="1" showErrorMessage="1" promptTitle="Response Actions" prompt="Enter a Bulleted list of actions that will help buy down the risk. Include the responsible person and estimated completion date (MM,DD,YY) at the end of each line._x000a_Example: _x000a_- Action, Date. - Action, Date. - Action, Date." sqref="AH7" xr:uid="{3E2E38CF-6321-49AA-A822-028A619595A9}"/>
    <dataValidation type="whole" allowBlank="1" showInputMessage="1" showErrorMessage="1" sqref="AI8:AI101" xr:uid="{4DC466FF-CE24-4CC0-8523-5109B313B1AF}">
      <formula1>0</formula1>
      <formula2>100000000</formula2>
    </dataValidation>
    <dataValidation type="whole" allowBlank="1" showInputMessage="1" showErrorMessage="1" sqref="AJ8:AK101" xr:uid="{9C5381CF-3297-486F-AF07-695A98A65529}">
      <formula1>0</formula1>
      <formula2>100000</formula2>
    </dataValidation>
    <dataValidation allowBlank="1" showInputMessage="1" showErrorMessage="1" promptTitle="Handling Cost (in $)" prompt="Enter the estimated cost of performing the identified handling actions?" sqref="AI7" xr:uid="{2008F808-5CC2-46C2-BAC8-1A045D28B9BE}"/>
    <dataValidation allowBlank="1" showInputMessage="1" showErrorMessage="1" promptTitle="Handling Plan Schedule Impact" prompt="Enter the estimated number of days it will take to execute these handling actions?" sqref="AJ7" xr:uid="{32D7AF30-D916-4F44-8E31-716A809E506B}"/>
    <dataValidation allowBlank="1" showInputMessage="1" showErrorMessage="1" promptTitle="Max Target Cost Impact-Post" prompt="If you know the Min, Expected, and Max values, please input them here. Otherwise these will automatically be calculated with the impact category percentage midpoint and the Project Budget entered in cell C4." sqref="AR7" xr:uid="{65DE6730-2541-4294-9EAB-94736C7E0756}"/>
    <dataValidation allowBlank="1" showInputMessage="1" showErrorMessage="1" prompt="Automatically calculated DO NOT ENTER DATA HERE." sqref="T7 AT7" xr:uid="{01F2A5F0-9E73-4C75-AD5D-3D8B28B2BE71}"/>
    <dataValidation allowBlank="1" showInputMessage="1" showErrorMessage="1" promptTitle="MAX Target Sched Impact" prompt="If you know the Min, Expected, and Max values, please input them here. Otherwise these will automatically be calculated with the impact category percentage midpoint and the Project Duration calculated in cell C4" sqref="AW7" xr:uid="{8AD4E70F-093E-4A3B-8802-8B7549322D46}"/>
    <dataValidation allowBlank="1" showInputMessage="1" showErrorMessage="1" promptTitle="Target Risk Score - Post-Handlng" prompt="Calculates risk score after the handling strategies have been performed/implmented. Automatically calculated DO NOT ENTER DATA HERE" sqref="AZ7" xr:uid="{B7E9B40C-6CD4-4609-B58D-18F1EA91EE70}"/>
    <dataValidation allowBlank="1" showInputMessage="1" showErrorMessage="1" promptTitle="Comments" prompt="Enter comments and changes from the risk review here." sqref="BC7" xr:uid="{5E5B7CC7-6F42-4C9C-A435-ECAE97CE2417}"/>
    <dataValidation allowBlank="1" showInputMessage="1" showErrorMessage="1" promptTitle="Frequency - Post-Handling" prompt="How many times could this risk occur over the lifecycle of the project?" sqref="AX7" xr:uid="{44EA2E81-49E0-4565-8E33-C4E11C711306}"/>
    <dataValidation type="date" allowBlank="1" showInputMessage="1" showErrorMessage="1" sqref="C4" xr:uid="{24A8D9F1-B27C-4ACE-82B4-D15165B85DD9}">
      <formula1>C4</formula1>
      <formula2>D4</formula2>
    </dataValidation>
    <dataValidation type="date" allowBlank="1" showInputMessage="1" showErrorMessage="1" sqref="D4" xr:uid="{48204138-8E9C-4FC9-B5CE-567ED72471F5}">
      <formula1>D4</formula1>
      <formula2>#REF!</formula2>
    </dataValidation>
    <dataValidation allowBlank="1" showInputMessage="1" showErrorMessage="1" promptTitle="Target Probability (Likelihood)" prompt="What is the probability (i.e likelihood) that this risk will occur after all handling actions have been completed." sqref="AL7" xr:uid="{BBD11A70-A19F-49C7-86A8-1152C96BE514}"/>
    <dataValidation allowBlank="1" showInputMessage="1" showErrorMessage="1" promptTitle="Target Cost Impact (% of Budget)" prompt="What is the estimated cost impact should the risk occur after all mitigation/handling actions have been completed." sqref="AN7" xr:uid="{D80ABF69-F530-41E6-9AD5-E1151C6F5ACD}"/>
    <dataValidation allowBlank="1" showInputMessage="1" showErrorMessage="1" promptTitle="Target Schedule Impact - Post" prompt="What is the estimated schedule impact should the risk occur after all mitigation/handling actions have been completed." sqref="AS7" xr:uid="{F19CE9EF-09B8-42D3-9BB1-6C91DD269CB5}"/>
    <dataValidation allowBlank="1" showInputMessage="1" showErrorMessage="1" promptTitle="Probability (aka Likelihood)" prompt="What is the probability that this risk will occur. Select the approprate level._x000a_" sqref="Q7" xr:uid="{B6D193BE-3C3D-4152-A065-7CAF75919F52}"/>
    <dataValidation allowBlank="1" showInputMessage="1" showErrorMessage="1" promptTitle="Cost Impact (% of TPC)" prompt="What is the estimated cost impact should the risk occur._x000a_Select the appropriate range of cost impact of this risk without any risk handling strategies applied or implmented." sqref="S7" xr:uid="{FF650E95-9666-4616-9A8A-2E778015430B}"/>
    <dataValidation allowBlank="1" showInputMessage="1" showErrorMessage="1" promptTitle="Risk #" prompt="Enter a logical risk # for your project if this worksheet will be used to manage risk (recommend sequential #)_x000a_ or leave blank if the data from the risk register will be imported to ARM where it will be automatically assigned a risk # in ARM." sqref="A7" xr:uid="{D11BE527-29E6-41A7-958E-E1D8B5A40B4F}"/>
    <dataValidation allowBlank="1" showInputMessage="1" showErrorMessage="1" promptTitle="Title" prompt="Enter a title for this risk - typically &lt;10 words._x000a_" sqref="B7" xr:uid="{A4D3230E-D12B-4BE2-A71D-9483E771B7D3}"/>
    <dataValidation allowBlank="1" showInputMessage="1" showErrorMessage="1" promptTitle="Risk Owner" prompt="Enter Last Name, First Name and Middle Initial" sqref="E7" xr:uid="{D5A42056-1F13-405C-8316-77F360004ECB}"/>
    <dataValidation allowBlank="1" showInputMessage="1" showErrorMessage="1" promptTitle="Integrator" prompt="Enter Last Name, First Name and Middle Initial" sqref="F7" xr:uid="{994FB0B6-7721-4549-B5E7-82C0D902259C}"/>
    <dataValidation allowBlank="1" showInputMessage="1" showErrorMessage="1" promptTitle="Project Phase" prompt="Select the project phase - can go to the Look Ups tab to add additional phases to the drop-down list." sqref="G7" xr:uid="{04729539-7289-472E-A967-0E81F4B5BB6A}"/>
    <dataValidation allowBlank="1" showInputMessage="1" showErrorMessage="1" promptTitle="Risk Statement - THEN" prompt="Enter the 'THEN' part of the risk statement (e.g. THEN potential project delays, increased costs due to expedited shipping , and a disruption to the project schedule could occur.)" sqref="J7" xr:uid="{036D36E7-44E9-43C7-A005-EEF8F8F41EAC}"/>
    <dataValidation allowBlank="1" showInputMessage="1" showErrorMessage="1" promptTitle="Reserve Type" prompt="Select if this is included in Management reserve or Contingency Reserve, or Not Applicable" sqref="M7" xr:uid="{21EED0E3-2B33-4878-807C-CCF12B84AD8C}"/>
    <dataValidation type="whole" allowBlank="1" showInputMessage="1" showErrorMessage="1" sqref="N8:P101" xr:uid="{73D68E0B-7F2F-4B5E-AE63-D7C27269D933}">
      <formula1>0</formula1>
      <formula2>999999999999999000</formula2>
    </dataValidation>
    <dataValidation allowBlank="1" showInputMessage="1" showErrorMessage="1" promptTitle="Work Breakdown Structure (WBS) #" prompt="Enter the associated WBS # without decimals or spaces (e.g. 01010203040506...)_x000a_" sqref="N7" xr:uid="{5E61C4A8-239D-49C8-9BF7-B9F82C6EA611}"/>
    <dataValidation allowBlank="1" showInputMessage="1" showErrorMessage="1" promptTitle="Activity ID" prompt="Enter the associated schedule activity ID if applicable to this risk." sqref="O7" xr:uid="{0E9A4008-314B-4AB0-BFA8-57C88895AAE6}"/>
    <dataValidation allowBlank="1" showInputMessage="1" showErrorMessage="1" promptTitle="CORE RISK DATA SECTIONS" prompt="SECTION SEPARATOR for CORE RISK DATA_x000a_DO NOT ADD ANY DATA IN THIS COLUMN_x000a_" sqref="P7" xr:uid="{275685FF-DD9B-4CB0-9335-C198CE2E0E49}"/>
    <dataValidation allowBlank="1" showInputMessage="1" showErrorMessage="1" promptTitle="Probablity Midpoint" prompt="Automatically calculated DO NOT ENTER DATA HERE" sqref="R7" xr:uid="{EDC2BF91-58BE-4AA0-9BFF-C77D4AE297A8}"/>
    <dataValidation allowBlank="1" showInputMessage="1" showErrorMessage="1" promptTitle="Minimum (MIN) Cost Impact" prompt="If you know the Min, Expected, and Max values, please input them here. Otherwise these will automatically be calculated with the impact category percentage midpoint and the Project Budget entered in cell C3." sqref="U7" xr:uid="{5EB518F7-60CB-45B3-A952-95DF00746EB4}"/>
    <dataValidation allowBlank="1" showInputMessage="1" showErrorMessage="1" promptTitle="Most Likely Cost Impact" prompt="If you know the Min, Expected, and Max values, please input them here. Otherwise these will automatically be calculated with the impact category percentage midpoint and the Project Budget entered in cell C3." sqref="V7" xr:uid="{5D2AB61A-4586-4888-B160-531C8DA4837D}"/>
    <dataValidation allowBlank="1" showInputMessage="1" showErrorMessage="1" promptTitle="Maximum (MAX) Cost Impact" prompt="If you know the Min, Expected, and Max values, please input them here. Otherwise these will automatically be calculated with the impact category percentage midpoint and the Project Budget entered in cell C3." sqref="W7" xr:uid="{9FBED801-EF00-4F8F-9C51-E880DAF575B5}"/>
    <dataValidation allowBlank="1" showInputMessage="1" showErrorMessage="1" promptTitle="Schedule Impact" prompt="What is the estimated schedule impact should the risk occur after all mitigation/handling actions have been completed._x000a_Select the appropriate level of schedule impact for the risk prior to handling strategies being applied." sqref="X7" xr:uid="{9AA4EB60-BFBD-4B6F-A309-52E3C7938169}"/>
    <dataValidation allowBlank="1" showInputMessage="1" showErrorMessage="1" promptTitle="Schedule Impact % MidPoint" prompt="Automatically calculated DO NOT ENTER DATA HERE." sqref="Y7" xr:uid="{8CD4AA3E-61BB-4F04-8D21-AC83CA59ECCD}"/>
    <dataValidation allowBlank="1" showInputMessage="1" showErrorMessage="1" promptTitle="Minimum (MIN) Schedule Impact" prompt="If you know the Min, Expected, and Max values, please input them here. Otherwise the # of days will automatically be calculated with the impact category percentage midpoint and the Project Duration calculated in cell C5." sqref="Z7" xr:uid="{41CAAA2A-21A4-4A13-8904-67B5067731FD}"/>
    <dataValidation allowBlank="1" showInputMessage="1" showErrorMessage="1" promptTitle="Most Likely Schedule Impact" prompt="If you know the Min, Expected, and Max values, please input them here. Otherwise the # of days will be automatically calculated with the impact category percentage midpoint and the Project Duration calculated in cell C5." sqref="AA7" xr:uid="{CBC1CF6D-7E17-419A-B8EE-5CB445A4F590}"/>
    <dataValidation allowBlank="1" showInputMessage="1" showErrorMessage="1" promptTitle="Maximum (MAX) Schedule Impact" prompt="If you know the Min, Expected, and Max values, please input them here. Otherwise the # of days will be automatically calculated with the impact category percentage midpoint and the Project Duration calculated in cell B5." sqref="AB7" xr:uid="{4A33E190-AD1B-4CF1-85BF-AD6F7EF1D356}"/>
    <dataValidation allowBlank="1" showInputMessage="1" showErrorMessage="1" promptTitle="Frequency" prompt="Select the appropriate level of frequency._x000a_" sqref="AC7" xr:uid="{BCA53AE1-A15E-48CC-B708-7A069E1B4535}"/>
    <dataValidation allowBlank="1" showInputMessage="1" showErrorMessage="1" promptTitle="Overall Impact Category" prompt="The overall impact category of the risk (pre-handling) is determined here. DO NOT ENTER ANY DATA." sqref="AD7" xr:uid="{B3AEB4F0-0218-4B95-89C4-72BD77357CC0}"/>
    <dataValidation allowBlank="1" showInputMessage="1" showErrorMessage="1" promptTitle="Risk Score" prompt="Overall risk score (pre-handling) is calculated. Automatically calculated DO NOT ENTER DATA HERE. View the risk matrix in the Look Ups tab for reference._x000a_" sqref="AE7" xr:uid="{B453FBC8-A980-4163-90A3-FF7A27AC13F0}"/>
    <dataValidation allowBlank="1" showInputMessage="1" showErrorMessage="1" promptTitle="Pre-Handling Risk Analysis" prompt="SECTION SEPARATOR ONLY - DO NOT ENTER DATA HERE" sqref="AF7" xr:uid="{6DD0161C-4A1B-4FCC-B31B-30A4EE603E43}"/>
    <dataValidation allowBlank="1" showInputMessage="1" showErrorMessage="1" promptTitle="Target Probablity Midpoint" prompt="Automatically calculated DO NOT ENTER DATA HERE" sqref="AM7" xr:uid="{7D11E5D9-2C56-4B4D-B672-ABE175D7659D}"/>
    <dataValidation allowBlank="1" showInputMessage="1" showErrorMessage="1" promptTitle="Target Cost % Impact MidPoint" prompt="Automatically calculated/determined. DO NOT ENTER DATA IN THIS COLUMN._x000a_" sqref="AO7" xr:uid="{DFEDA7F6-F854-4C17-BBF2-EBE899BC36E9}"/>
    <dataValidation allowBlank="1" showInputMessage="1" showErrorMessage="1" promptTitle="MIN Target Cost Impact-Post" prompt="If you know the Min, Expected, and Max values, please input them here. Otherwise these will automatically be calculated with the impact category percentage midpoint and the Project Budget entered in cell C4." sqref="AP7" xr:uid="{31B7053D-57B3-437C-AC7D-6AC0C9935590}"/>
    <dataValidation allowBlank="1" showInputMessage="1" showErrorMessage="1" promptTitle="MOST Target Cost Impact-Post" prompt="If you know the Min, Expected, and Max values, please input them here. Otherwise these will automatically be calculated with the impact category percentage midpoint and the Project Budget entered in cell C4." sqref="AQ7" xr:uid="{05B55D06-6094-4089-B7F8-9569F6E9F2F9}"/>
    <dataValidation allowBlank="1" showInputMessage="1" showErrorMessage="1" promptTitle="MIN Target Sched Impact-Post" prompt="If you know the Min, Expected, and Max values, please input them here. Otherwise these will automatically be calculated with the impact category percentage midpoint and the Project Duration calculated in cell C4." sqref="AU7" xr:uid="{B3F9AD59-783E-4C5B-AAF9-F8E4A66A8B2A}"/>
    <dataValidation allowBlank="1" showInputMessage="1" showErrorMessage="1" promptTitle="MOST Target Sched Impact-Post" prompt="If you know the Min, Expected, and Max values, please input them here. Otherwise these will automatically be calculated with the impact category percentage midpoint and the Project Duration calculated in cell C4." sqref="AV7" xr:uid="{21D29495-3414-43D0-8436-1063E2B3F586}"/>
    <dataValidation allowBlank="1" showInputMessage="1" showErrorMessage="1" promptTitle="Last Date Risk Reviewed" prompt="Enter the last date that the risk was reviewed._x000a_" sqref="BB7" xr:uid="{AE4D8CDA-429E-4B4E-A15F-9800C2628DE9}"/>
    <dataValidation allowBlank="1" showInputMessage="1" showErrorMessage="1" promptTitle="Handling" prompt="SECTION SEPARATOR ONLY - DO NOT ENTER DATA HERE" sqref="AK7" xr:uid="{13C8F8ED-8168-4994-B486-0B334C2B247F}"/>
    <dataValidation allowBlank="1" showInputMessage="1" showErrorMessage="1" promptTitle="Post Handling" prompt="SECTION SEPARATOR ONLY - DO NOT ENTER DATA HERE" sqref="BA7" xr:uid="{00370371-9C2E-4481-A42E-E6C28586050D}"/>
    <dataValidation allowBlank="1" showInputMessage="1" showErrorMessage="1" promptTitle="Overall Impact Category Post" prompt="Automatically calculated/determined. DO NOT ENTER DATA IN THIS COLUMN._x000a_" sqref="AY7" xr:uid="{07219DCF-541C-4D35-818D-DB5D8243D214}"/>
  </dataValidations>
  <pageMargins left="0.25" right="0.25" top="0.75" bottom="0.75" header="0.3" footer="0.3"/>
  <pageSetup paperSize="288" scale="29" fitToHeight="0" orientation="landscape" horizontalDpi="1200" verticalDpi="1200" r:id="rId1"/>
  <headerFooter>
    <oddHeader>&amp;C&amp;"-,Bold"&amp;14FRM-3176 Risk Register</oddHeader>
    <oddFooter>&amp;R&amp;P of &amp;N
&amp;D | &amp;T</oddFooter>
  </headerFooter>
  <tableParts count="1">
    <tablePart r:id="rId2"/>
  </tableParts>
  <extLst>
    <ext xmlns:x14="http://schemas.microsoft.com/office/spreadsheetml/2009/9/main" uri="{CCE6A557-97BC-4b89-ADB6-D9C93CAAB3DF}">
      <x14:dataValidations xmlns:xm="http://schemas.microsoft.com/office/excel/2006/main" count="6">
        <x14:dataValidation type="list" allowBlank="1" showInputMessage="1" showErrorMessage="1" xr:uid="{D83E48A4-C0A1-4F52-8033-F094807F6113}">
          <x14:formula1>
            <xm:f>'Look Ups'!$F$9:$F$13</xm:f>
          </x14:formula1>
          <xm:sqref>G8:G101</xm:sqref>
        </x14:dataValidation>
        <x14:dataValidation type="list" allowBlank="1" showInputMessage="1" showErrorMessage="1" xr:uid="{7AF2C75B-37A7-4A8F-9BF8-A1E5DB2FCA51}">
          <x14:formula1>
            <xm:f>'Look Ups'!$J$9:$J$17</xm:f>
          </x14:formula1>
          <xm:sqref>AG8:AG101</xm:sqref>
        </x14:dataValidation>
        <x14:dataValidation type="list" allowBlank="1" showInputMessage="1" showErrorMessage="1" xr:uid="{B8850D8D-207B-4DD8-A93A-AFE91A2E93C1}">
          <x14:formula1>
            <xm:f>'Look Ups'!$L$9:$L$10</xm:f>
          </x14:formula1>
          <xm:sqref>D8:D101</xm:sqref>
        </x14:dataValidation>
        <x14:dataValidation type="list" allowBlank="1" showInputMessage="1" showErrorMessage="1" promptTitle="Status Definitions" prompt="Draft: New, in development._x000a_Active: Approved, live risk._x000a_Handled: Response complete, target score met._x000a_Not Approved: Deliberately rejected._x000a_Excluded: Removed by directive._x000a_Closed – Realized: Became an issue._x000a_Closed – Expired: Cannot occur." xr:uid="{453CAC62-766E-42D1-9701-F497C9FDA793}">
          <x14:formula1>
            <xm:f>'Look Ups'!$D$9:$D$15</xm:f>
          </x14:formula1>
          <xm:sqref>C102</xm:sqref>
        </x14:dataValidation>
        <x14:dataValidation type="list" allowBlank="1" showInputMessage="1" showErrorMessage="1" xr:uid="{86C31DE8-4CC2-495D-B02E-280BD0653128}">
          <x14:formula1>
            <xm:f>'Look Ups'!$D$9:$D$15</xm:f>
          </x14:formula1>
          <xm:sqref>C8:C101</xm:sqref>
        </x14:dataValidation>
        <x14:dataValidation type="list" allowBlank="1" showInputMessage="1" showErrorMessage="1" xr:uid="{279DB234-445B-4479-86EE-E45D23BA07AE}">
          <x14:formula1>
            <xm:f>'Look Ups'!$H$9:$H$10</xm:f>
          </x14:formula1>
          <xm:sqref>M8:M101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A48B9-AFF1-49AD-BF58-F162EEC6F198}">
  <sheetPr>
    <pageSetUpPr fitToPage="1"/>
  </sheetPr>
  <dimension ref="A1:I100"/>
  <sheetViews>
    <sheetView workbookViewId="0">
      <selection activeCell="A2" sqref="A2"/>
    </sheetView>
  </sheetViews>
  <sheetFormatPr defaultRowHeight="14.5" x14ac:dyDescent="0.35"/>
  <cols>
    <col min="1" max="1" width="32" customWidth="1"/>
    <col min="2" max="2" width="36.1796875" customWidth="1"/>
    <col min="3" max="3" width="23.1796875" customWidth="1"/>
    <col min="4" max="7" width="23.7265625" customWidth="1"/>
    <col min="8" max="8" width="18.54296875" customWidth="1"/>
    <col min="9" max="9" width="42.54296875" customWidth="1"/>
  </cols>
  <sheetData>
    <row r="1" spans="1:9" x14ac:dyDescent="0.35">
      <c r="A1" s="83" t="s">
        <v>87</v>
      </c>
      <c r="B1" s="83" t="s">
        <v>88</v>
      </c>
      <c r="C1" s="83" t="s">
        <v>89</v>
      </c>
      <c r="D1" s="83" t="s">
        <v>35</v>
      </c>
      <c r="E1" s="83" t="s">
        <v>90</v>
      </c>
      <c r="F1" s="83" t="s">
        <v>91</v>
      </c>
      <c r="G1" s="83" t="s">
        <v>85</v>
      </c>
      <c r="H1" s="83" t="s">
        <v>92</v>
      </c>
      <c r="I1" s="83" t="s">
        <v>93</v>
      </c>
    </row>
    <row r="2" spans="1:9" x14ac:dyDescent="0.35">
      <c r="A2" s="81"/>
      <c r="B2" s="81" t="s">
        <v>94</v>
      </c>
      <c r="C2" s="82" t="s">
        <v>95</v>
      </c>
      <c r="D2" s="82" t="s">
        <v>96</v>
      </c>
      <c r="E2" s="82" t="s">
        <v>97</v>
      </c>
      <c r="F2" s="84">
        <v>45961</v>
      </c>
      <c r="G2" s="84">
        <v>45955</v>
      </c>
      <c r="H2" s="84">
        <v>45964</v>
      </c>
      <c r="I2" s="81"/>
    </row>
    <row r="3" spans="1:9" x14ac:dyDescent="0.35">
      <c r="A3" s="81"/>
      <c r="B3" s="81"/>
      <c r="C3" s="82"/>
      <c r="D3" s="82"/>
      <c r="E3" s="82"/>
      <c r="F3" s="84"/>
      <c r="G3" s="84"/>
      <c r="H3" s="84"/>
      <c r="I3" s="81"/>
    </row>
    <row r="4" spans="1:9" x14ac:dyDescent="0.35">
      <c r="A4" s="81"/>
      <c r="B4" s="81"/>
      <c r="C4" s="82"/>
      <c r="D4" s="82"/>
      <c r="E4" s="82"/>
      <c r="F4" s="84"/>
      <c r="G4" s="84"/>
      <c r="H4" s="84"/>
      <c r="I4" s="81"/>
    </row>
    <row r="5" spans="1:9" x14ac:dyDescent="0.35">
      <c r="A5" s="81"/>
      <c r="B5" s="81"/>
      <c r="C5" s="82"/>
      <c r="D5" s="82"/>
      <c r="E5" s="82"/>
      <c r="F5" s="84"/>
      <c r="G5" s="84"/>
      <c r="H5" s="84"/>
      <c r="I5" s="81"/>
    </row>
    <row r="6" spans="1:9" x14ac:dyDescent="0.35">
      <c r="A6" s="81"/>
      <c r="B6" s="81"/>
      <c r="C6" s="82"/>
      <c r="D6" s="82"/>
      <c r="E6" s="82"/>
      <c r="F6" s="84"/>
      <c r="G6" s="84"/>
      <c r="H6" s="84"/>
      <c r="I6" s="81"/>
    </row>
    <row r="7" spans="1:9" x14ac:dyDescent="0.35">
      <c r="A7" s="81"/>
      <c r="B7" s="81"/>
      <c r="C7" s="82"/>
      <c r="D7" s="82"/>
      <c r="E7" s="82"/>
      <c r="F7" s="84"/>
      <c r="G7" s="84"/>
      <c r="H7" s="84"/>
      <c r="I7" s="81"/>
    </row>
    <row r="8" spans="1:9" x14ac:dyDescent="0.35">
      <c r="A8" s="81"/>
      <c r="B8" s="81"/>
      <c r="C8" s="82"/>
      <c r="D8" s="82"/>
      <c r="E8" s="82"/>
      <c r="F8" s="84"/>
      <c r="G8" s="84"/>
      <c r="H8" s="84"/>
      <c r="I8" s="81"/>
    </row>
    <row r="9" spans="1:9" x14ac:dyDescent="0.35">
      <c r="A9" s="81"/>
      <c r="B9" s="81"/>
      <c r="C9" s="82"/>
      <c r="D9" s="82"/>
      <c r="E9" s="82"/>
      <c r="F9" s="84"/>
      <c r="G9" s="84"/>
      <c r="H9" s="84"/>
      <c r="I9" s="81"/>
    </row>
    <row r="10" spans="1:9" x14ac:dyDescent="0.35">
      <c r="A10" s="81"/>
      <c r="B10" s="81"/>
      <c r="C10" s="82"/>
      <c r="D10" s="82"/>
      <c r="E10" s="82"/>
      <c r="F10" s="84"/>
      <c r="G10" s="84"/>
      <c r="H10" s="84"/>
      <c r="I10" s="81"/>
    </row>
    <row r="11" spans="1:9" x14ac:dyDescent="0.35">
      <c r="A11" s="81"/>
      <c r="B11" s="81"/>
      <c r="C11" s="82"/>
      <c r="D11" s="82"/>
      <c r="E11" s="82"/>
      <c r="F11" s="84"/>
      <c r="G11" s="84"/>
      <c r="H11" s="84"/>
      <c r="I11" s="81"/>
    </row>
    <row r="12" spans="1:9" x14ac:dyDescent="0.35">
      <c r="A12" s="81"/>
      <c r="B12" s="81"/>
      <c r="C12" s="82"/>
      <c r="D12" s="82"/>
      <c r="E12" s="82"/>
      <c r="F12" s="84"/>
      <c r="G12" s="84"/>
      <c r="H12" s="84"/>
      <c r="I12" s="81"/>
    </row>
    <row r="13" spans="1:9" x14ac:dyDescent="0.35">
      <c r="A13" s="81"/>
      <c r="B13" s="81"/>
      <c r="C13" s="82"/>
      <c r="D13" s="82"/>
      <c r="E13" s="82"/>
      <c r="F13" s="84"/>
      <c r="G13" s="84"/>
      <c r="H13" s="84"/>
      <c r="I13" s="81"/>
    </row>
    <row r="14" spans="1:9" x14ac:dyDescent="0.35">
      <c r="A14" s="81"/>
      <c r="B14" s="81"/>
      <c r="C14" s="82"/>
      <c r="D14" s="82"/>
      <c r="E14" s="82"/>
      <c r="F14" s="84"/>
      <c r="G14" s="84"/>
      <c r="H14" s="84"/>
      <c r="I14" s="81"/>
    </row>
    <row r="15" spans="1:9" x14ac:dyDescent="0.35">
      <c r="A15" s="81"/>
      <c r="B15" s="81"/>
      <c r="C15" s="82"/>
      <c r="D15" s="82"/>
      <c r="E15" s="82"/>
      <c r="F15" s="84"/>
      <c r="G15" s="84"/>
      <c r="H15" s="84"/>
      <c r="I15" s="81"/>
    </row>
    <row r="16" spans="1:9" x14ac:dyDescent="0.35">
      <c r="A16" s="81"/>
      <c r="B16" s="81"/>
      <c r="C16" s="82"/>
      <c r="D16" s="82"/>
      <c r="E16" s="82"/>
      <c r="F16" s="84"/>
      <c r="G16" s="84"/>
      <c r="H16" s="84"/>
      <c r="I16" s="81"/>
    </row>
    <row r="17" spans="1:9" x14ac:dyDescent="0.35">
      <c r="A17" s="81"/>
      <c r="B17" s="81"/>
      <c r="C17" s="82"/>
      <c r="D17" s="82"/>
      <c r="E17" s="82"/>
      <c r="F17" s="84"/>
      <c r="G17" s="84"/>
      <c r="H17" s="84"/>
      <c r="I17" s="81"/>
    </row>
    <row r="18" spans="1:9" x14ac:dyDescent="0.35">
      <c r="A18" s="81"/>
      <c r="B18" s="81"/>
      <c r="C18" s="82"/>
      <c r="D18" s="82"/>
      <c r="E18" s="82"/>
      <c r="F18" s="84"/>
      <c r="G18" s="84"/>
      <c r="H18" s="84"/>
      <c r="I18" s="81"/>
    </row>
    <row r="19" spans="1:9" x14ac:dyDescent="0.35">
      <c r="A19" s="81"/>
      <c r="B19" s="81"/>
      <c r="C19" s="82"/>
      <c r="D19" s="82"/>
      <c r="E19" s="82"/>
      <c r="F19" s="84"/>
      <c r="G19" s="84"/>
      <c r="H19" s="84"/>
      <c r="I19" s="81"/>
    </row>
    <row r="20" spans="1:9" x14ac:dyDescent="0.35">
      <c r="A20" s="81"/>
      <c r="B20" s="81"/>
      <c r="C20" s="82"/>
      <c r="D20" s="82"/>
      <c r="E20" s="82"/>
      <c r="F20" s="84"/>
      <c r="G20" s="84"/>
      <c r="H20" s="84"/>
      <c r="I20" s="81"/>
    </row>
    <row r="21" spans="1:9" x14ac:dyDescent="0.35">
      <c r="A21" s="81"/>
      <c r="B21" s="81"/>
      <c r="C21" s="82"/>
      <c r="D21" s="82"/>
      <c r="E21" s="82"/>
      <c r="F21" s="84"/>
      <c r="G21" s="84"/>
      <c r="H21" s="84"/>
      <c r="I21" s="81"/>
    </row>
    <row r="22" spans="1:9" x14ac:dyDescent="0.35">
      <c r="A22" s="81"/>
      <c r="B22" s="81"/>
      <c r="C22" s="82"/>
      <c r="D22" s="82"/>
      <c r="E22" s="82"/>
      <c r="F22" s="84"/>
      <c r="G22" s="84"/>
      <c r="H22" s="84"/>
      <c r="I22" s="81"/>
    </row>
    <row r="23" spans="1:9" x14ac:dyDescent="0.35">
      <c r="A23" s="81"/>
      <c r="B23" s="81"/>
      <c r="C23" s="82"/>
      <c r="D23" s="82"/>
      <c r="E23" s="82"/>
      <c r="F23" s="84"/>
      <c r="G23" s="84"/>
      <c r="H23" s="84"/>
      <c r="I23" s="81"/>
    </row>
    <row r="24" spans="1:9" x14ac:dyDescent="0.35">
      <c r="A24" s="81"/>
      <c r="B24" s="81"/>
      <c r="C24" s="82"/>
      <c r="D24" s="82"/>
      <c r="E24" s="82"/>
      <c r="F24" s="84"/>
      <c r="G24" s="84"/>
      <c r="H24" s="84"/>
      <c r="I24" s="81"/>
    </row>
    <row r="25" spans="1:9" x14ac:dyDescent="0.35">
      <c r="A25" s="81"/>
      <c r="B25" s="81"/>
      <c r="C25" s="82"/>
      <c r="D25" s="82"/>
      <c r="E25" s="82"/>
      <c r="F25" s="84"/>
      <c r="G25" s="84"/>
      <c r="H25" s="84"/>
      <c r="I25" s="81"/>
    </row>
    <row r="26" spans="1:9" x14ac:dyDescent="0.35">
      <c r="A26" s="81"/>
      <c r="B26" s="81"/>
      <c r="C26" s="82"/>
      <c r="D26" s="82"/>
      <c r="E26" s="82"/>
      <c r="F26" s="84"/>
      <c r="G26" s="84"/>
      <c r="H26" s="84"/>
      <c r="I26" s="81"/>
    </row>
    <row r="27" spans="1:9" x14ac:dyDescent="0.35">
      <c r="A27" s="81"/>
      <c r="B27" s="81"/>
      <c r="C27" s="82"/>
      <c r="D27" s="82"/>
      <c r="E27" s="82"/>
      <c r="F27" s="84"/>
      <c r="G27" s="84"/>
      <c r="H27" s="84"/>
      <c r="I27" s="81"/>
    </row>
    <row r="28" spans="1:9" x14ac:dyDescent="0.35">
      <c r="A28" s="81"/>
      <c r="B28" s="81"/>
      <c r="C28" s="82"/>
      <c r="D28" s="82"/>
      <c r="E28" s="82"/>
      <c r="F28" s="84"/>
      <c r="G28" s="84"/>
      <c r="H28" s="84"/>
      <c r="I28" s="81"/>
    </row>
    <row r="29" spans="1:9" x14ac:dyDescent="0.35">
      <c r="A29" s="81"/>
      <c r="B29" s="81"/>
      <c r="C29" s="82"/>
      <c r="D29" s="82"/>
      <c r="E29" s="82"/>
      <c r="F29" s="84"/>
      <c r="G29" s="84"/>
      <c r="H29" s="84"/>
      <c r="I29" s="81"/>
    </row>
    <row r="30" spans="1:9" x14ac:dyDescent="0.35">
      <c r="A30" s="81"/>
      <c r="B30" s="81"/>
      <c r="C30" s="82"/>
      <c r="D30" s="82"/>
      <c r="E30" s="82"/>
      <c r="F30" s="84"/>
      <c r="G30" s="84"/>
      <c r="H30" s="84"/>
      <c r="I30" s="81"/>
    </row>
    <row r="31" spans="1:9" x14ac:dyDescent="0.35">
      <c r="A31" s="81"/>
      <c r="B31" s="81"/>
      <c r="C31" s="82"/>
      <c r="D31" s="82"/>
      <c r="E31" s="82"/>
      <c r="F31" s="84"/>
      <c r="G31" s="84"/>
      <c r="H31" s="84"/>
      <c r="I31" s="81"/>
    </row>
    <row r="32" spans="1:9" x14ac:dyDescent="0.35">
      <c r="A32" s="81"/>
      <c r="B32" s="81"/>
      <c r="C32" s="82"/>
      <c r="D32" s="82"/>
      <c r="E32" s="82"/>
      <c r="F32" s="84"/>
      <c r="G32" s="84"/>
      <c r="H32" s="84"/>
      <c r="I32" s="81"/>
    </row>
    <row r="33" spans="1:9" x14ac:dyDescent="0.35">
      <c r="A33" s="81"/>
      <c r="B33" s="81"/>
      <c r="C33" s="82"/>
      <c r="D33" s="82"/>
      <c r="E33" s="82"/>
      <c r="F33" s="84"/>
      <c r="G33" s="84"/>
      <c r="H33" s="84"/>
      <c r="I33" s="81"/>
    </row>
    <row r="34" spans="1:9" x14ac:dyDescent="0.35">
      <c r="A34" s="81"/>
      <c r="B34" s="81"/>
      <c r="C34" s="82"/>
      <c r="D34" s="82"/>
      <c r="E34" s="82"/>
      <c r="F34" s="84"/>
      <c r="G34" s="84"/>
      <c r="H34" s="84"/>
      <c r="I34" s="81"/>
    </row>
    <row r="35" spans="1:9" x14ac:dyDescent="0.35">
      <c r="A35" s="81"/>
      <c r="B35" s="81"/>
      <c r="C35" s="82"/>
      <c r="D35" s="82"/>
      <c r="E35" s="82"/>
      <c r="F35" s="84"/>
      <c r="G35" s="84"/>
      <c r="H35" s="84"/>
      <c r="I35" s="81"/>
    </row>
    <row r="36" spans="1:9" x14ac:dyDescent="0.35">
      <c r="A36" s="81"/>
      <c r="B36" s="81"/>
      <c r="C36" s="82"/>
      <c r="D36" s="82"/>
      <c r="E36" s="82"/>
      <c r="F36" s="84"/>
      <c r="G36" s="84"/>
      <c r="H36" s="84"/>
      <c r="I36" s="81"/>
    </row>
    <row r="37" spans="1:9" x14ac:dyDescent="0.35">
      <c r="A37" s="81"/>
      <c r="B37" s="81"/>
      <c r="C37" s="82"/>
      <c r="D37" s="82"/>
      <c r="E37" s="82"/>
      <c r="F37" s="84"/>
      <c r="G37" s="84"/>
      <c r="H37" s="84"/>
      <c r="I37" s="81"/>
    </row>
    <row r="38" spans="1:9" x14ac:dyDescent="0.35">
      <c r="A38" s="81"/>
      <c r="B38" s="81"/>
      <c r="C38" s="82"/>
      <c r="D38" s="82"/>
      <c r="E38" s="82"/>
      <c r="F38" s="84"/>
      <c r="G38" s="84"/>
      <c r="H38" s="84"/>
      <c r="I38" s="81"/>
    </row>
    <row r="39" spans="1:9" x14ac:dyDescent="0.35">
      <c r="A39" s="81"/>
      <c r="B39" s="81"/>
      <c r="C39" s="82"/>
      <c r="D39" s="82"/>
      <c r="E39" s="82"/>
      <c r="F39" s="84"/>
      <c r="G39" s="84"/>
      <c r="H39" s="84"/>
      <c r="I39" s="81"/>
    </row>
    <row r="40" spans="1:9" x14ac:dyDescent="0.35">
      <c r="A40" s="81"/>
      <c r="B40" s="81"/>
      <c r="C40" s="82"/>
      <c r="D40" s="82"/>
      <c r="E40" s="82"/>
      <c r="F40" s="84"/>
      <c r="G40" s="84"/>
      <c r="H40" s="84"/>
      <c r="I40" s="81"/>
    </row>
    <row r="41" spans="1:9" x14ac:dyDescent="0.35">
      <c r="A41" s="81"/>
      <c r="B41" s="81"/>
      <c r="C41" s="82"/>
      <c r="D41" s="82"/>
      <c r="E41" s="82"/>
      <c r="F41" s="84"/>
      <c r="G41" s="84"/>
      <c r="H41" s="84"/>
      <c r="I41" s="81"/>
    </row>
    <row r="42" spans="1:9" x14ac:dyDescent="0.35">
      <c r="A42" s="81"/>
      <c r="B42" s="81"/>
      <c r="C42" s="82"/>
      <c r="D42" s="82"/>
      <c r="E42" s="82"/>
      <c r="F42" s="84"/>
      <c r="G42" s="84"/>
      <c r="H42" s="84"/>
      <c r="I42" s="81"/>
    </row>
    <row r="43" spans="1:9" x14ac:dyDescent="0.35">
      <c r="A43" s="81"/>
      <c r="B43" s="81"/>
      <c r="C43" s="82"/>
      <c r="D43" s="82"/>
      <c r="E43" s="82"/>
      <c r="F43" s="84"/>
      <c r="G43" s="84"/>
      <c r="H43" s="84"/>
      <c r="I43" s="81"/>
    </row>
    <row r="44" spans="1:9" x14ac:dyDescent="0.35">
      <c r="A44" s="81"/>
      <c r="B44" s="81"/>
      <c r="C44" s="82"/>
      <c r="D44" s="82"/>
      <c r="E44" s="82"/>
      <c r="F44" s="84"/>
      <c r="G44" s="84"/>
      <c r="H44" s="84"/>
      <c r="I44" s="81"/>
    </row>
    <row r="45" spans="1:9" x14ac:dyDescent="0.35">
      <c r="A45" s="81"/>
      <c r="B45" s="81"/>
      <c r="C45" s="82"/>
      <c r="D45" s="82"/>
      <c r="E45" s="82"/>
      <c r="F45" s="84"/>
      <c r="G45" s="84"/>
      <c r="H45" s="84"/>
      <c r="I45" s="81"/>
    </row>
    <row r="46" spans="1:9" x14ac:dyDescent="0.35">
      <c r="A46" s="81"/>
      <c r="B46" s="81"/>
      <c r="C46" s="82"/>
      <c r="D46" s="82"/>
      <c r="E46" s="82"/>
      <c r="F46" s="84"/>
      <c r="G46" s="84"/>
      <c r="H46" s="84"/>
      <c r="I46" s="81"/>
    </row>
    <row r="47" spans="1:9" x14ac:dyDescent="0.35">
      <c r="A47" s="81"/>
      <c r="B47" s="81"/>
      <c r="C47" s="82"/>
      <c r="D47" s="82"/>
      <c r="E47" s="82"/>
      <c r="F47" s="84"/>
      <c r="G47" s="84"/>
      <c r="H47" s="84"/>
      <c r="I47" s="81"/>
    </row>
    <row r="48" spans="1:9" x14ac:dyDescent="0.35">
      <c r="A48" s="81"/>
      <c r="B48" s="81"/>
      <c r="C48" s="82"/>
      <c r="D48" s="82"/>
      <c r="E48" s="82"/>
      <c r="F48" s="84"/>
      <c r="G48" s="84"/>
      <c r="H48" s="84"/>
      <c r="I48" s="81"/>
    </row>
    <row r="49" spans="1:9" x14ac:dyDescent="0.35">
      <c r="A49" s="81"/>
      <c r="B49" s="81"/>
      <c r="C49" s="82"/>
      <c r="D49" s="82"/>
      <c r="E49" s="82"/>
      <c r="F49" s="84"/>
      <c r="G49" s="84"/>
      <c r="H49" s="84"/>
      <c r="I49" s="81"/>
    </row>
    <row r="50" spans="1:9" x14ac:dyDescent="0.35">
      <c r="A50" s="81"/>
      <c r="B50" s="81"/>
      <c r="C50" s="82"/>
      <c r="D50" s="82"/>
      <c r="E50" s="82"/>
      <c r="F50" s="84"/>
      <c r="G50" s="84"/>
      <c r="H50" s="84"/>
      <c r="I50" s="81"/>
    </row>
    <row r="51" spans="1:9" x14ac:dyDescent="0.35">
      <c r="A51" s="81"/>
      <c r="B51" s="81"/>
      <c r="C51" s="82"/>
      <c r="D51" s="82"/>
      <c r="E51" s="82"/>
      <c r="F51" s="84"/>
      <c r="G51" s="84"/>
      <c r="H51" s="84"/>
      <c r="I51" s="81"/>
    </row>
    <row r="52" spans="1:9" x14ac:dyDescent="0.35">
      <c r="A52" s="81"/>
      <c r="B52" s="81"/>
      <c r="C52" s="82"/>
      <c r="D52" s="82"/>
      <c r="E52" s="82"/>
      <c r="F52" s="84"/>
      <c r="G52" s="84"/>
      <c r="H52" s="84"/>
      <c r="I52" s="81"/>
    </row>
    <row r="53" spans="1:9" x14ac:dyDescent="0.35">
      <c r="A53" s="81"/>
      <c r="B53" s="81"/>
      <c r="C53" s="82"/>
      <c r="D53" s="82"/>
      <c r="E53" s="82"/>
      <c r="F53" s="84"/>
      <c r="G53" s="84"/>
      <c r="H53" s="84"/>
      <c r="I53" s="81"/>
    </row>
    <row r="54" spans="1:9" x14ac:dyDescent="0.35">
      <c r="A54" s="81"/>
      <c r="B54" s="81"/>
      <c r="C54" s="82"/>
      <c r="D54" s="82"/>
      <c r="E54" s="82"/>
      <c r="F54" s="84"/>
      <c r="G54" s="84"/>
      <c r="H54" s="84"/>
      <c r="I54" s="81"/>
    </row>
    <row r="55" spans="1:9" x14ac:dyDescent="0.35">
      <c r="A55" s="81"/>
      <c r="B55" s="81"/>
      <c r="C55" s="82"/>
      <c r="D55" s="82"/>
      <c r="E55" s="82"/>
      <c r="F55" s="84"/>
      <c r="G55" s="84"/>
      <c r="H55" s="84"/>
      <c r="I55" s="81"/>
    </row>
    <row r="56" spans="1:9" x14ac:dyDescent="0.35">
      <c r="A56" s="81"/>
      <c r="B56" s="81"/>
      <c r="C56" s="82"/>
      <c r="D56" s="82"/>
      <c r="E56" s="82"/>
      <c r="F56" s="84"/>
      <c r="G56" s="84"/>
      <c r="H56" s="84"/>
      <c r="I56" s="81"/>
    </row>
    <row r="57" spans="1:9" x14ac:dyDescent="0.35">
      <c r="A57" s="81"/>
      <c r="B57" s="81"/>
      <c r="C57" s="82"/>
      <c r="D57" s="82"/>
      <c r="E57" s="82"/>
      <c r="F57" s="84"/>
      <c r="G57" s="84"/>
      <c r="H57" s="84"/>
      <c r="I57" s="81"/>
    </row>
    <row r="58" spans="1:9" x14ac:dyDescent="0.35">
      <c r="A58" s="81"/>
      <c r="B58" s="81"/>
      <c r="C58" s="82"/>
      <c r="D58" s="82"/>
      <c r="E58" s="82"/>
      <c r="F58" s="84"/>
      <c r="G58" s="84"/>
      <c r="H58" s="84"/>
      <c r="I58" s="81"/>
    </row>
    <row r="59" spans="1:9" x14ac:dyDescent="0.35">
      <c r="A59" s="81"/>
      <c r="B59" s="81"/>
      <c r="C59" s="82"/>
      <c r="D59" s="82"/>
      <c r="E59" s="82"/>
      <c r="F59" s="84"/>
      <c r="G59" s="84"/>
      <c r="H59" s="84"/>
      <c r="I59" s="81"/>
    </row>
    <row r="60" spans="1:9" x14ac:dyDescent="0.35">
      <c r="A60" s="81"/>
      <c r="B60" s="81"/>
      <c r="C60" s="82"/>
      <c r="D60" s="82"/>
      <c r="E60" s="82"/>
      <c r="F60" s="84"/>
      <c r="G60" s="84"/>
      <c r="H60" s="84"/>
      <c r="I60" s="81"/>
    </row>
    <row r="61" spans="1:9" x14ac:dyDescent="0.35">
      <c r="A61" s="81"/>
      <c r="B61" s="81"/>
      <c r="C61" s="82"/>
      <c r="D61" s="82"/>
      <c r="E61" s="82"/>
      <c r="F61" s="84"/>
      <c r="G61" s="84"/>
      <c r="H61" s="84"/>
      <c r="I61" s="81"/>
    </row>
    <row r="62" spans="1:9" x14ac:dyDescent="0.35">
      <c r="A62" s="81"/>
      <c r="B62" s="81"/>
      <c r="C62" s="82"/>
      <c r="D62" s="82"/>
      <c r="E62" s="82"/>
      <c r="F62" s="84"/>
      <c r="G62" s="84"/>
      <c r="H62" s="84"/>
      <c r="I62" s="81"/>
    </row>
    <row r="63" spans="1:9" x14ac:dyDescent="0.35">
      <c r="A63" s="81"/>
      <c r="B63" s="81"/>
      <c r="C63" s="82"/>
      <c r="D63" s="82"/>
      <c r="E63" s="82"/>
      <c r="F63" s="84"/>
      <c r="G63" s="84"/>
      <c r="H63" s="84"/>
      <c r="I63" s="81"/>
    </row>
    <row r="64" spans="1:9" x14ac:dyDescent="0.35">
      <c r="A64" s="81"/>
      <c r="B64" s="81"/>
      <c r="C64" s="82"/>
      <c r="D64" s="82"/>
      <c r="E64" s="82"/>
      <c r="F64" s="84"/>
      <c r="G64" s="84"/>
      <c r="H64" s="84"/>
      <c r="I64" s="81"/>
    </row>
    <row r="65" spans="1:9" x14ac:dyDescent="0.35">
      <c r="A65" s="81"/>
      <c r="B65" s="81"/>
      <c r="C65" s="82"/>
      <c r="D65" s="82"/>
      <c r="E65" s="82"/>
      <c r="F65" s="84"/>
      <c r="G65" s="84"/>
      <c r="H65" s="84"/>
      <c r="I65" s="81"/>
    </row>
    <row r="66" spans="1:9" x14ac:dyDescent="0.35">
      <c r="A66" s="81"/>
      <c r="B66" s="81"/>
      <c r="C66" s="82"/>
      <c r="D66" s="82"/>
      <c r="E66" s="82"/>
      <c r="F66" s="84"/>
      <c r="G66" s="84"/>
      <c r="H66" s="84"/>
      <c r="I66" s="81"/>
    </row>
    <row r="67" spans="1:9" x14ac:dyDescent="0.35">
      <c r="A67" s="81"/>
      <c r="B67" s="81"/>
      <c r="C67" s="82"/>
      <c r="D67" s="82"/>
      <c r="E67" s="82"/>
      <c r="F67" s="84"/>
      <c r="G67" s="84"/>
      <c r="H67" s="84"/>
      <c r="I67" s="81"/>
    </row>
    <row r="68" spans="1:9" x14ac:dyDescent="0.35">
      <c r="A68" s="81"/>
      <c r="B68" s="81"/>
      <c r="C68" s="82"/>
      <c r="D68" s="82"/>
      <c r="E68" s="82"/>
      <c r="F68" s="84"/>
      <c r="G68" s="84"/>
      <c r="H68" s="84"/>
      <c r="I68" s="81"/>
    </row>
    <row r="69" spans="1:9" x14ac:dyDescent="0.35">
      <c r="A69" s="81"/>
      <c r="B69" s="81"/>
      <c r="C69" s="82"/>
      <c r="D69" s="82"/>
      <c r="E69" s="82"/>
      <c r="F69" s="84"/>
      <c r="G69" s="84"/>
      <c r="H69" s="84"/>
      <c r="I69" s="81"/>
    </row>
    <row r="70" spans="1:9" x14ac:dyDescent="0.35">
      <c r="A70" s="81"/>
      <c r="B70" s="81"/>
      <c r="C70" s="82"/>
      <c r="D70" s="82"/>
      <c r="E70" s="82"/>
      <c r="F70" s="84"/>
      <c r="G70" s="84"/>
      <c r="H70" s="84"/>
      <c r="I70" s="81"/>
    </row>
    <row r="71" spans="1:9" x14ac:dyDescent="0.35">
      <c r="A71" s="81"/>
      <c r="B71" s="81"/>
      <c r="C71" s="82"/>
      <c r="D71" s="82"/>
      <c r="E71" s="82"/>
      <c r="F71" s="84"/>
      <c r="G71" s="84"/>
      <c r="H71" s="84"/>
      <c r="I71" s="81"/>
    </row>
    <row r="72" spans="1:9" x14ac:dyDescent="0.35">
      <c r="A72" s="81"/>
      <c r="B72" s="81"/>
      <c r="C72" s="82"/>
      <c r="D72" s="82"/>
      <c r="E72" s="82"/>
      <c r="F72" s="84"/>
      <c r="G72" s="84"/>
      <c r="H72" s="84"/>
      <c r="I72" s="81"/>
    </row>
    <row r="73" spans="1:9" x14ac:dyDescent="0.35">
      <c r="A73" s="81"/>
      <c r="B73" s="81"/>
      <c r="C73" s="82"/>
      <c r="D73" s="82"/>
      <c r="E73" s="82"/>
      <c r="F73" s="84"/>
      <c r="G73" s="84"/>
      <c r="H73" s="84"/>
      <c r="I73" s="81"/>
    </row>
    <row r="74" spans="1:9" x14ac:dyDescent="0.35">
      <c r="A74" s="81"/>
      <c r="B74" s="81"/>
      <c r="C74" s="82"/>
      <c r="D74" s="82"/>
      <c r="E74" s="82"/>
      <c r="F74" s="84"/>
      <c r="G74" s="84"/>
      <c r="H74" s="84"/>
      <c r="I74" s="81"/>
    </row>
    <row r="75" spans="1:9" x14ac:dyDescent="0.35">
      <c r="A75" s="81"/>
      <c r="B75" s="81"/>
      <c r="C75" s="82"/>
      <c r="D75" s="82"/>
      <c r="E75" s="82"/>
      <c r="F75" s="84"/>
      <c r="G75" s="84"/>
      <c r="H75" s="84"/>
      <c r="I75" s="81"/>
    </row>
    <row r="76" spans="1:9" x14ac:dyDescent="0.35">
      <c r="A76" s="81"/>
      <c r="B76" s="81"/>
      <c r="C76" s="82"/>
      <c r="D76" s="82"/>
      <c r="E76" s="82"/>
      <c r="F76" s="84"/>
      <c r="G76" s="84"/>
      <c r="H76" s="84"/>
      <c r="I76" s="81"/>
    </row>
    <row r="77" spans="1:9" x14ac:dyDescent="0.35">
      <c r="A77" s="81"/>
      <c r="B77" s="81"/>
      <c r="C77" s="82"/>
      <c r="D77" s="82"/>
      <c r="E77" s="82"/>
      <c r="F77" s="84"/>
      <c r="G77" s="84"/>
      <c r="H77" s="84"/>
      <c r="I77" s="81"/>
    </row>
    <row r="78" spans="1:9" x14ac:dyDescent="0.35">
      <c r="A78" s="81"/>
      <c r="B78" s="81"/>
      <c r="C78" s="82"/>
      <c r="D78" s="82"/>
      <c r="E78" s="82"/>
      <c r="F78" s="84"/>
      <c r="G78" s="84"/>
      <c r="H78" s="84"/>
      <c r="I78" s="81"/>
    </row>
    <row r="79" spans="1:9" x14ac:dyDescent="0.35">
      <c r="A79" s="81"/>
      <c r="B79" s="81"/>
      <c r="C79" s="82"/>
      <c r="D79" s="82"/>
      <c r="E79" s="82"/>
      <c r="F79" s="84"/>
      <c r="G79" s="84"/>
      <c r="H79" s="84"/>
      <c r="I79" s="81"/>
    </row>
    <row r="80" spans="1:9" x14ac:dyDescent="0.35">
      <c r="A80" s="81"/>
      <c r="B80" s="81"/>
      <c r="C80" s="82"/>
      <c r="D80" s="82"/>
      <c r="E80" s="82"/>
      <c r="F80" s="84"/>
      <c r="G80" s="84"/>
      <c r="H80" s="84"/>
      <c r="I80" s="81"/>
    </row>
    <row r="81" spans="1:9" x14ac:dyDescent="0.35">
      <c r="A81" s="81"/>
      <c r="B81" s="81"/>
      <c r="C81" s="82"/>
      <c r="D81" s="82"/>
      <c r="E81" s="82"/>
      <c r="F81" s="84"/>
      <c r="G81" s="84"/>
      <c r="H81" s="84"/>
      <c r="I81" s="81"/>
    </row>
    <row r="82" spans="1:9" x14ac:dyDescent="0.35">
      <c r="A82" s="81"/>
      <c r="B82" s="81"/>
      <c r="C82" s="82"/>
      <c r="D82" s="82"/>
      <c r="E82" s="82"/>
      <c r="F82" s="84"/>
      <c r="G82" s="84"/>
      <c r="H82" s="84"/>
      <c r="I82" s="81"/>
    </row>
    <row r="83" spans="1:9" x14ac:dyDescent="0.35">
      <c r="A83" s="81"/>
      <c r="B83" s="81"/>
      <c r="C83" s="82"/>
      <c r="D83" s="82"/>
      <c r="E83" s="82"/>
      <c r="F83" s="84"/>
      <c r="G83" s="84"/>
      <c r="H83" s="84"/>
      <c r="I83" s="81"/>
    </row>
    <row r="84" spans="1:9" x14ac:dyDescent="0.35">
      <c r="A84" s="81"/>
      <c r="B84" s="81"/>
      <c r="C84" s="82"/>
      <c r="D84" s="82"/>
      <c r="E84" s="82"/>
      <c r="F84" s="84"/>
      <c r="G84" s="84"/>
      <c r="H84" s="84"/>
      <c r="I84" s="81"/>
    </row>
    <row r="85" spans="1:9" x14ac:dyDescent="0.35">
      <c r="A85" s="81"/>
      <c r="B85" s="81"/>
      <c r="C85" s="82"/>
      <c r="D85" s="82"/>
      <c r="E85" s="82"/>
      <c r="F85" s="84"/>
      <c r="G85" s="84"/>
      <c r="H85" s="84"/>
      <c r="I85" s="81"/>
    </row>
    <row r="86" spans="1:9" x14ac:dyDescent="0.35">
      <c r="A86" s="81"/>
      <c r="B86" s="81"/>
      <c r="C86" s="82"/>
      <c r="D86" s="82"/>
      <c r="E86" s="82"/>
      <c r="F86" s="84"/>
      <c r="G86" s="84"/>
      <c r="H86" s="84"/>
      <c r="I86" s="81"/>
    </row>
    <row r="87" spans="1:9" x14ac:dyDescent="0.35">
      <c r="A87" s="81"/>
      <c r="B87" s="81"/>
      <c r="C87" s="82"/>
      <c r="D87" s="82"/>
      <c r="E87" s="82"/>
      <c r="F87" s="84"/>
      <c r="G87" s="84"/>
      <c r="H87" s="84"/>
      <c r="I87" s="81"/>
    </row>
    <row r="88" spans="1:9" x14ac:dyDescent="0.35">
      <c r="A88" s="81"/>
      <c r="B88" s="81"/>
      <c r="C88" s="82"/>
      <c r="D88" s="82"/>
      <c r="E88" s="82"/>
      <c r="F88" s="84"/>
      <c r="G88" s="84"/>
      <c r="H88" s="84"/>
      <c r="I88" s="81"/>
    </row>
    <row r="89" spans="1:9" x14ac:dyDescent="0.35">
      <c r="A89" s="81"/>
      <c r="B89" s="81"/>
      <c r="C89" s="82"/>
      <c r="D89" s="82"/>
      <c r="E89" s="82"/>
      <c r="F89" s="84"/>
      <c r="G89" s="84"/>
      <c r="H89" s="84"/>
      <c r="I89" s="81"/>
    </row>
    <row r="90" spans="1:9" x14ac:dyDescent="0.35">
      <c r="A90" s="81"/>
      <c r="B90" s="81"/>
      <c r="C90" s="82"/>
      <c r="D90" s="82"/>
      <c r="E90" s="82"/>
      <c r="F90" s="84"/>
      <c r="G90" s="84"/>
      <c r="H90" s="84"/>
      <c r="I90" s="81"/>
    </row>
    <row r="91" spans="1:9" x14ac:dyDescent="0.35">
      <c r="A91" s="81"/>
      <c r="B91" s="81"/>
      <c r="C91" s="82"/>
      <c r="D91" s="82"/>
      <c r="E91" s="82"/>
      <c r="F91" s="84"/>
      <c r="G91" s="84"/>
      <c r="H91" s="84"/>
      <c r="I91" s="81"/>
    </row>
    <row r="92" spans="1:9" x14ac:dyDescent="0.35">
      <c r="A92" s="81"/>
      <c r="B92" s="81"/>
      <c r="C92" s="82"/>
      <c r="D92" s="82"/>
      <c r="E92" s="82"/>
      <c r="F92" s="84"/>
      <c r="G92" s="84"/>
      <c r="H92" s="84"/>
      <c r="I92" s="81"/>
    </row>
    <row r="93" spans="1:9" x14ac:dyDescent="0.35">
      <c r="A93" s="81"/>
      <c r="B93" s="81"/>
      <c r="C93" s="82"/>
      <c r="D93" s="82"/>
      <c r="E93" s="82"/>
      <c r="F93" s="84"/>
      <c r="G93" s="84"/>
      <c r="H93" s="84"/>
      <c r="I93" s="81"/>
    </row>
    <row r="94" spans="1:9" x14ac:dyDescent="0.35">
      <c r="A94" s="81"/>
      <c r="B94" s="81"/>
      <c r="C94" s="82"/>
      <c r="D94" s="82"/>
      <c r="E94" s="82"/>
      <c r="F94" s="84"/>
      <c r="G94" s="84"/>
      <c r="H94" s="84"/>
      <c r="I94" s="81"/>
    </row>
    <row r="95" spans="1:9" x14ac:dyDescent="0.35">
      <c r="A95" s="81"/>
      <c r="B95" s="81"/>
      <c r="C95" s="82"/>
      <c r="D95" s="82"/>
      <c r="E95" s="82"/>
      <c r="F95" s="84"/>
      <c r="G95" s="84"/>
      <c r="H95" s="84"/>
      <c r="I95" s="81"/>
    </row>
    <row r="96" spans="1:9" x14ac:dyDescent="0.35">
      <c r="A96" s="81"/>
      <c r="B96" s="81"/>
      <c r="C96" s="82"/>
      <c r="D96" s="82"/>
      <c r="E96" s="82"/>
      <c r="F96" s="84"/>
      <c r="G96" s="84"/>
      <c r="H96" s="84"/>
      <c r="I96" s="81"/>
    </row>
    <row r="97" spans="1:9" x14ac:dyDescent="0.35">
      <c r="A97" s="81"/>
      <c r="B97" s="81"/>
      <c r="C97" s="82"/>
      <c r="D97" s="82"/>
      <c r="E97" s="82"/>
      <c r="F97" s="84"/>
      <c r="G97" s="84"/>
      <c r="H97" s="84"/>
      <c r="I97" s="81"/>
    </row>
    <row r="98" spans="1:9" x14ac:dyDescent="0.35">
      <c r="A98" s="81"/>
      <c r="B98" s="81"/>
      <c r="C98" s="82"/>
      <c r="D98" s="82"/>
      <c r="E98" s="82"/>
      <c r="F98" s="84"/>
      <c r="G98" s="84"/>
      <c r="H98" s="84"/>
      <c r="I98" s="81"/>
    </row>
    <row r="99" spans="1:9" x14ac:dyDescent="0.35">
      <c r="A99" s="81"/>
      <c r="B99" s="81"/>
      <c r="C99" s="82"/>
      <c r="D99" s="82"/>
      <c r="E99" s="82"/>
      <c r="F99" s="84"/>
      <c r="G99" s="84"/>
      <c r="H99" s="84"/>
      <c r="I99" s="81"/>
    </row>
    <row r="100" spans="1:9" x14ac:dyDescent="0.35">
      <c r="A100" s="85"/>
      <c r="B100" s="85"/>
      <c r="C100" s="86"/>
      <c r="D100" s="86"/>
      <c r="E100" s="86"/>
      <c r="F100" s="87"/>
      <c r="G100" s="87"/>
      <c r="H100" s="87"/>
      <c r="I100" s="85"/>
    </row>
  </sheetData>
  <pageMargins left="0.7" right="0.7" top="0.75" bottom="0.75" header="0.3" footer="0.3"/>
  <pageSetup scale="55" fitToHeight="0" orientation="landscape" r:id="rId1"/>
  <headerFooter>
    <oddHeader>&amp;CRisk Handling Actions</oddHeader>
    <oddFooter>&amp;R&amp;P fof &amp;N
&amp;D | &amp;T</oddFooter>
  </headerFooter>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879F5B42-B781-4163-98C7-D21C3F12EA6B}">
          <x14:formula1>
            <xm:f>'Risk Register'!$B$8:$B$101</xm:f>
          </x14:formula1>
          <xm:sqref>A2:A100</xm:sqref>
        </x14:dataValidation>
        <x14:dataValidation type="list" allowBlank="1" showInputMessage="1" showErrorMessage="1" xr:uid="{05D49F8D-3CA6-46F8-93FD-C21D5F3963EA}">
          <x14:formula1>
            <xm:f>Lookup2!$A$2:$A$10</xm:f>
          </x14:formula1>
          <xm:sqref>D2:D100</xm:sqref>
        </x14:dataValidation>
        <x14:dataValidation type="list" allowBlank="1" showInputMessage="1" showErrorMessage="1" xr:uid="{137989DC-A4FD-4988-95C5-EBE64F04F118}">
          <x14:formula1>
            <xm:f>Lookup2!$A$9:$A$10</xm:f>
          </x14:formula1>
          <xm:sqref>E2:E100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3BAC3-1A97-4C8A-B7CA-B210EC5E03A5}">
  <sheetPr>
    <pageSetUpPr fitToPage="1"/>
  </sheetPr>
  <dimension ref="A1:K17"/>
  <sheetViews>
    <sheetView zoomScaleNormal="100" workbookViewId="0">
      <selection activeCell="K6" sqref="K6:K9"/>
    </sheetView>
  </sheetViews>
  <sheetFormatPr defaultRowHeight="14.5" x14ac:dyDescent="0.35"/>
  <cols>
    <col min="1" max="1" width="20.1796875" customWidth="1"/>
    <col min="2" max="2" width="14.453125" bestFit="1" customWidth="1"/>
    <col min="3" max="3" width="16" bestFit="1" customWidth="1"/>
    <col min="4" max="4" width="14.453125" bestFit="1" customWidth="1"/>
    <col min="5" max="5" width="14" customWidth="1"/>
    <col min="6" max="6" width="12.1796875" bestFit="1" customWidth="1"/>
    <col min="7" max="7" width="14" bestFit="1" customWidth="1"/>
    <col min="8" max="8" width="4.453125" customWidth="1"/>
    <col min="9" max="9" width="21.7265625" bestFit="1" customWidth="1"/>
    <col min="10" max="10" width="11.26953125" customWidth="1"/>
    <col min="11" max="11" width="20.453125" bestFit="1" customWidth="1"/>
  </cols>
  <sheetData>
    <row r="1" spans="1:11" x14ac:dyDescent="0.35">
      <c r="A1" s="156" t="s">
        <v>98</v>
      </c>
      <c r="B1" s="156"/>
      <c r="C1" s="156"/>
      <c r="D1" s="156"/>
      <c r="E1" s="156"/>
      <c r="F1" s="156"/>
    </row>
    <row r="2" spans="1:11" x14ac:dyDescent="0.35">
      <c r="A2" s="15"/>
      <c r="B2" s="116" t="s">
        <v>99</v>
      </c>
      <c r="C2" s="116" t="s">
        <v>100</v>
      </c>
      <c r="D2" s="116" t="s">
        <v>101</v>
      </c>
      <c r="E2" s="116" t="s">
        <v>102</v>
      </c>
      <c r="F2" s="116" t="s">
        <v>103</v>
      </c>
      <c r="G2" s="116" t="s">
        <v>104</v>
      </c>
    </row>
    <row r="3" spans="1:11" x14ac:dyDescent="0.35">
      <c r="A3" s="17" t="s">
        <v>49</v>
      </c>
      <c r="B3" t="s">
        <v>99</v>
      </c>
      <c r="C3" t="s">
        <v>105</v>
      </c>
      <c r="D3" s="16" t="s">
        <v>106</v>
      </c>
      <c r="E3" t="s">
        <v>107</v>
      </c>
      <c r="F3" t="s">
        <v>108</v>
      </c>
      <c r="G3" t="s">
        <v>109</v>
      </c>
    </row>
    <row r="4" spans="1:11" ht="5.25" customHeight="1" x14ac:dyDescent="0.35">
      <c r="A4" s="17"/>
      <c r="D4" s="16"/>
    </row>
    <row r="5" spans="1:11" x14ac:dyDescent="0.35">
      <c r="A5" s="17"/>
      <c r="B5" s="17" t="s">
        <v>99</v>
      </c>
      <c r="C5" s="17" t="s">
        <v>110</v>
      </c>
      <c r="D5" s="18" t="s">
        <v>111</v>
      </c>
      <c r="E5" s="17" t="s">
        <v>112</v>
      </c>
      <c r="F5" s="17" t="s">
        <v>113</v>
      </c>
      <c r="G5" s="17" t="s">
        <v>114</v>
      </c>
      <c r="I5" s="17" t="s">
        <v>115</v>
      </c>
      <c r="J5" s="17" t="s">
        <v>116</v>
      </c>
      <c r="K5" s="17" t="s">
        <v>117</v>
      </c>
    </row>
    <row r="6" spans="1:11" x14ac:dyDescent="0.35">
      <c r="A6" s="17" t="s">
        <v>118</v>
      </c>
      <c r="B6" t="s">
        <v>99</v>
      </c>
      <c r="C6" t="s">
        <v>119</v>
      </c>
      <c r="D6" s="16" t="s">
        <v>120</v>
      </c>
      <c r="E6" t="s">
        <v>121</v>
      </c>
      <c r="F6" t="s">
        <v>122</v>
      </c>
      <c r="G6" t="s">
        <v>123</v>
      </c>
      <c r="I6" t="s">
        <v>124</v>
      </c>
      <c r="J6">
        <v>2.5000000000000001E-2</v>
      </c>
      <c r="K6" s="49">
        <f>'Scoring '!J6*'Risk Register'!$C$3</f>
        <v>0</v>
      </c>
    </row>
    <row r="7" spans="1:11" x14ac:dyDescent="0.35">
      <c r="A7" s="17" t="s">
        <v>125</v>
      </c>
      <c r="B7" t="s">
        <v>99</v>
      </c>
      <c r="C7" t="s">
        <v>119</v>
      </c>
      <c r="D7" s="16" t="s">
        <v>120</v>
      </c>
      <c r="E7" t="s">
        <v>121</v>
      </c>
      <c r="F7" t="s">
        <v>122</v>
      </c>
      <c r="G7" t="s">
        <v>123</v>
      </c>
      <c r="I7" t="s">
        <v>126</v>
      </c>
      <c r="J7">
        <v>7.4999999999999997E-2</v>
      </c>
      <c r="K7" s="49">
        <f>'Scoring '!J7*'Risk Register'!$C$3</f>
        <v>0</v>
      </c>
    </row>
    <row r="8" spans="1:11" x14ac:dyDescent="0.35">
      <c r="A8" s="17"/>
      <c r="I8" t="s">
        <v>127</v>
      </c>
      <c r="J8">
        <v>0.17499999999999999</v>
      </c>
      <c r="K8" s="49">
        <f>'Scoring '!J8*'Risk Register'!$C$3</f>
        <v>0</v>
      </c>
    </row>
    <row r="9" spans="1:11" x14ac:dyDescent="0.35">
      <c r="I9" t="s">
        <v>128</v>
      </c>
      <c r="J9">
        <v>0.32500000000000001</v>
      </c>
      <c r="K9" s="49">
        <f>'Scoring '!J9*'Risk Register'!$C$3</f>
        <v>0</v>
      </c>
    </row>
    <row r="10" spans="1:11" ht="19.5" customHeight="1" x14ac:dyDescent="0.35">
      <c r="A10" s="157" t="s">
        <v>49</v>
      </c>
      <c r="B10" s="117" t="str">
        <f>G2</f>
        <v>Near Certainty</v>
      </c>
      <c r="C10" s="134">
        <v>5</v>
      </c>
      <c r="D10" s="135">
        <v>13</v>
      </c>
      <c r="E10" s="136">
        <v>20</v>
      </c>
      <c r="F10" s="136">
        <v>22</v>
      </c>
      <c r="G10" s="136">
        <v>25</v>
      </c>
      <c r="I10" t="s">
        <v>129</v>
      </c>
      <c r="J10">
        <v>0.45</v>
      </c>
      <c r="K10" s="49">
        <f>'Scoring '!J10*'Risk Register'!$C$3</f>
        <v>0</v>
      </c>
    </row>
    <row r="11" spans="1:11" ht="19.5" customHeight="1" x14ac:dyDescent="0.35">
      <c r="A11" s="157"/>
      <c r="B11" s="117" t="str">
        <f>F2</f>
        <v>Highly Likely</v>
      </c>
      <c r="C11" s="134">
        <v>4</v>
      </c>
      <c r="D11" s="135">
        <v>12</v>
      </c>
      <c r="E11" s="135">
        <v>15</v>
      </c>
      <c r="F11" s="136">
        <v>21</v>
      </c>
      <c r="G11" s="136">
        <v>24</v>
      </c>
    </row>
    <row r="12" spans="1:11" ht="19.5" customHeight="1" x14ac:dyDescent="0.35">
      <c r="A12" s="157"/>
      <c r="B12" s="117" t="str">
        <f>E2</f>
        <v>Likely</v>
      </c>
      <c r="C12" s="134">
        <v>3</v>
      </c>
      <c r="D12" s="134">
        <v>8</v>
      </c>
      <c r="E12" s="135">
        <v>14</v>
      </c>
      <c r="F12" s="135">
        <v>17</v>
      </c>
      <c r="G12" s="136">
        <v>23</v>
      </c>
      <c r="I12" s="17" t="s">
        <v>130</v>
      </c>
      <c r="J12" s="17" t="s">
        <v>116</v>
      </c>
      <c r="K12" s="17" t="s">
        <v>131</v>
      </c>
    </row>
    <row r="13" spans="1:11" ht="19.5" customHeight="1" x14ac:dyDescent="0.35">
      <c r="A13" s="157"/>
      <c r="B13" s="117" t="str">
        <f>D2</f>
        <v>Low Likelihood</v>
      </c>
      <c r="C13" s="134">
        <v>2</v>
      </c>
      <c r="D13" s="134">
        <v>7</v>
      </c>
      <c r="E13" s="134">
        <v>10</v>
      </c>
      <c r="F13" s="135">
        <v>16</v>
      </c>
      <c r="G13" s="135">
        <v>19</v>
      </c>
      <c r="I13" t="s">
        <v>124</v>
      </c>
      <c r="J13">
        <v>2.5000000000000001E-2</v>
      </c>
      <c r="K13" s="50">
        <f>'Scoring '!J6*'Risk Register'!$C$5</f>
        <v>0</v>
      </c>
    </row>
    <row r="14" spans="1:11" ht="19.5" customHeight="1" x14ac:dyDescent="0.35">
      <c r="A14" s="157"/>
      <c r="B14" s="117" t="str">
        <f>C2</f>
        <v>Not Likely</v>
      </c>
      <c r="C14" s="134">
        <v>1</v>
      </c>
      <c r="D14" s="134">
        <v>6</v>
      </c>
      <c r="E14" s="134">
        <v>9</v>
      </c>
      <c r="F14" s="134">
        <v>11</v>
      </c>
      <c r="G14" s="135">
        <v>12</v>
      </c>
      <c r="I14" t="s">
        <v>126</v>
      </c>
      <c r="J14">
        <v>7.4999999999999997E-2</v>
      </c>
      <c r="K14" s="50">
        <f>'Scoring '!J7*'Risk Register'!$C$5</f>
        <v>0</v>
      </c>
    </row>
    <row r="15" spans="1:11" ht="19.5" customHeight="1" x14ac:dyDescent="0.35">
      <c r="C15" s="117" t="str">
        <f>C5</f>
        <v>Minimal</v>
      </c>
      <c r="D15" s="19" t="str">
        <f>D5</f>
        <v>Minor</v>
      </c>
      <c r="E15" s="117" t="str">
        <f>E5</f>
        <v>Moderate</v>
      </c>
      <c r="F15" s="117" t="str">
        <f>F5</f>
        <v>Significant</v>
      </c>
      <c r="G15" s="19" t="str">
        <f>G5</f>
        <v>Severe</v>
      </c>
      <c r="I15" t="s">
        <v>127</v>
      </c>
      <c r="J15">
        <v>0.17499999999999999</v>
      </c>
      <c r="K15" s="50">
        <f>'Scoring '!J8*'Risk Register'!$C$5</f>
        <v>0</v>
      </c>
    </row>
    <row r="16" spans="1:11" x14ac:dyDescent="0.35">
      <c r="C16" s="156" t="s">
        <v>132</v>
      </c>
      <c r="D16" s="156"/>
      <c r="E16" s="156"/>
      <c r="F16" s="156"/>
      <c r="G16" s="156"/>
      <c r="I16" t="s">
        <v>128</v>
      </c>
      <c r="J16">
        <v>0.32500000000000001</v>
      </c>
      <c r="K16" s="50">
        <f>'Scoring '!J9*'Risk Register'!$C$5</f>
        <v>0</v>
      </c>
    </row>
    <row r="17" spans="9:11" x14ac:dyDescent="0.35">
      <c r="I17" t="s">
        <v>129</v>
      </c>
      <c r="J17">
        <v>0.45</v>
      </c>
      <c r="K17" s="50">
        <f>'Scoring '!J10*'Risk Register'!$C$5</f>
        <v>0</v>
      </c>
    </row>
  </sheetData>
  <sheetProtection algorithmName="SHA-512" hashValue="7Fp203KtJAlijcIyGei8hcl1LngQnAY9Nb5YNJTCBOkqH4hz//T4V3V+p8R8E3B9RqlWOzXCNMWqUIO7OyBH7w==" saltValue="fZ8zbGEBDMEC+NQ/X+nOfg==" spinCount="100000" sheet="1" objects="1" scenarios="1"/>
  <mergeCells count="3">
    <mergeCell ref="A1:F1"/>
    <mergeCell ref="C16:G16"/>
    <mergeCell ref="A10:A14"/>
  </mergeCells>
  <conditionalFormatting sqref="C10:G14">
    <cfRule type="colorScale" priority="1">
      <colorScale>
        <cfvo type="num" val="0"/>
        <cfvo type="num" val="0"/>
        <cfvo type="formula" val="&quot;&lt;=1&amp;&gt;12&quot;"/>
        <color rgb="FFF8696B"/>
        <color rgb="FFFFEB84"/>
        <color rgb="FF63BE7B"/>
      </colorScale>
    </cfRule>
  </conditionalFormatting>
  <pageMargins left="0.7" right="0.7" top="0.75" bottom="0.75" header="0.3" footer="0.3"/>
  <pageSetup orientation="landscape" horizontalDpi="1200" verticalDpi="1200"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7C65A-8AE2-4A9E-98D1-BFB9FEC4B629}">
  <dimension ref="A1:P18"/>
  <sheetViews>
    <sheetView workbookViewId="0">
      <selection activeCell="F9" sqref="F9"/>
    </sheetView>
  </sheetViews>
  <sheetFormatPr defaultRowHeight="14.5" x14ac:dyDescent="0.35"/>
  <cols>
    <col min="1" max="1" width="11.54296875" customWidth="1"/>
    <col min="2" max="2" width="17.54296875" bestFit="1" customWidth="1"/>
    <col min="4" max="4" width="11.81640625" customWidth="1"/>
    <col min="5" max="5" width="14.7265625" customWidth="1"/>
    <col min="6" max="6" width="14.81640625" customWidth="1"/>
    <col min="7" max="7" width="22.453125" bestFit="1" customWidth="1"/>
    <col min="8" max="12" width="13.1796875" customWidth="1"/>
    <col min="14" max="14" width="18.1796875" customWidth="1"/>
    <col min="15" max="15" width="16" customWidth="1"/>
    <col min="16" max="16" width="28.26953125" customWidth="1"/>
  </cols>
  <sheetData>
    <row r="1" spans="1:16" ht="53" thickBot="1" x14ac:dyDescent="0.4">
      <c r="A1" s="20"/>
      <c r="B1" s="20" t="s">
        <v>133</v>
      </c>
      <c r="D1" s="20"/>
      <c r="E1" s="20" t="s">
        <v>134</v>
      </c>
      <c r="G1" s="20"/>
      <c r="H1" s="20" t="s">
        <v>124</v>
      </c>
      <c r="I1" s="20" t="s">
        <v>126</v>
      </c>
      <c r="J1" s="20" t="s">
        <v>127</v>
      </c>
      <c r="K1" s="20" t="s">
        <v>128</v>
      </c>
      <c r="L1" s="20" t="s">
        <v>129</v>
      </c>
      <c r="N1" s="20" t="s">
        <v>135</v>
      </c>
      <c r="O1" s="20" t="s">
        <v>136</v>
      </c>
    </row>
    <row r="2" spans="1:16" ht="35.25" customHeight="1" thickBot="1" x14ac:dyDescent="0.4">
      <c r="A2" s="21"/>
      <c r="B2" s="22" t="s">
        <v>124</v>
      </c>
      <c r="D2" s="21"/>
      <c r="E2" s="22" t="s">
        <v>124</v>
      </c>
      <c r="G2" s="22" t="s">
        <v>137</v>
      </c>
      <c r="H2" s="23">
        <v>5</v>
      </c>
      <c r="I2" s="24">
        <v>13</v>
      </c>
      <c r="J2" s="25">
        <v>20</v>
      </c>
      <c r="K2" s="25">
        <v>22</v>
      </c>
      <c r="L2" s="25">
        <v>25</v>
      </c>
      <c r="N2" s="21" t="s">
        <v>124</v>
      </c>
      <c r="O2" s="22" t="s">
        <v>110</v>
      </c>
    </row>
    <row r="3" spans="1:16" ht="35.5" thickBot="1" x14ac:dyDescent="0.4">
      <c r="A3" s="21"/>
      <c r="B3" s="22" t="s">
        <v>126</v>
      </c>
      <c r="D3" s="21"/>
      <c r="E3" s="22" t="s">
        <v>126</v>
      </c>
      <c r="G3" s="22" t="s">
        <v>138</v>
      </c>
      <c r="H3" s="23">
        <v>4</v>
      </c>
      <c r="I3" s="24">
        <v>12</v>
      </c>
      <c r="J3" s="24">
        <v>15</v>
      </c>
      <c r="K3" s="25">
        <v>21</v>
      </c>
      <c r="L3" s="25">
        <v>24</v>
      </c>
      <c r="N3" s="21" t="s">
        <v>126</v>
      </c>
      <c r="O3" s="22" t="s">
        <v>111</v>
      </c>
    </row>
    <row r="4" spans="1:16" ht="35.25" customHeight="1" thickBot="1" x14ac:dyDescent="0.4">
      <c r="A4" s="21"/>
      <c r="B4" s="22" t="s">
        <v>127</v>
      </c>
      <c r="D4" s="21"/>
      <c r="E4" s="22" t="s">
        <v>127</v>
      </c>
      <c r="G4" s="22" t="s">
        <v>139</v>
      </c>
      <c r="H4" s="23">
        <v>3</v>
      </c>
      <c r="I4" s="23">
        <v>8</v>
      </c>
      <c r="J4" s="24">
        <v>14</v>
      </c>
      <c r="K4" s="24">
        <v>17</v>
      </c>
      <c r="L4" s="25">
        <v>23</v>
      </c>
      <c r="N4" s="21" t="s">
        <v>127</v>
      </c>
      <c r="O4" s="22" t="s">
        <v>112</v>
      </c>
    </row>
    <row r="5" spans="1:16" ht="35.25" customHeight="1" thickBot="1" x14ac:dyDescent="0.4">
      <c r="A5" s="21"/>
      <c r="B5" s="22" t="s">
        <v>128</v>
      </c>
      <c r="D5" s="21"/>
      <c r="E5" s="22" t="s">
        <v>128</v>
      </c>
      <c r="G5" s="22" t="s">
        <v>140</v>
      </c>
      <c r="H5" s="23">
        <v>2</v>
      </c>
      <c r="I5" s="23">
        <v>7</v>
      </c>
      <c r="J5" s="23">
        <v>10</v>
      </c>
      <c r="K5" s="24">
        <v>16</v>
      </c>
      <c r="L5" s="24">
        <v>19</v>
      </c>
      <c r="N5" s="21" t="s">
        <v>128</v>
      </c>
      <c r="O5" s="22" t="s">
        <v>113</v>
      </c>
    </row>
    <row r="6" spans="1:16" ht="35.5" thickBot="1" x14ac:dyDescent="0.4">
      <c r="A6" s="21"/>
      <c r="B6" s="22" t="s">
        <v>129</v>
      </c>
      <c r="D6" s="21"/>
      <c r="E6" s="22" t="s">
        <v>129</v>
      </c>
      <c r="G6" s="22" t="s">
        <v>141</v>
      </c>
      <c r="H6" s="23">
        <v>1</v>
      </c>
      <c r="I6" s="23">
        <v>6</v>
      </c>
      <c r="J6" s="23">
        <v>9</v>
      </c>
      <c r="K6" s="23">
        <v>11</v>
      </c>
      <c r="L6" s="24">
        <v>12</v>
      </c>
      <c r="N6" s="21" t="s">
        <v>129</v>
      </c>
      <c r="O6" s="22" t="s">
        <v>114</v>
      </c>
    </row>
    <row r="7" spans="1:16" ht="15" thickBot="1" x14ac:dyDescent="0.4"/>
    <row r="8" spans="1:16" ht="70.5" thickBot="1" x14ac:dyDescent="0.4">
      <c r="A8" s="20"/>
      <c r="B8" s="20" t="s">
        <v>142</v>
      </c>
      <c r="D8" s="20" t="s">
        <v>143</v>
      </c>
      <c r="F8" s="20" t="s">
        <v>39</v>
      </c>
      <c r="H8" s="20" t="s">
        <v>144</v>
      </c>
      <c r="J8" s="20" t="s">
        <v>145</v>
      </c>
      <c r="L8" s="20" t="s">
        <v>36</v>
      </c>
      <c r="N8" s="20" t="s">
        <v>135</v>
      </c>
      <c r="O8" s="20" t="s">
        <v>136</v>
      </c>
      <c r="P8" s="20" t="s">
        <v>146</v>
      </c>
    </row>
    <row r="9" spans="1:16" ht="35.5" thickBot="1" x14ac:dyDescent="0.4">
      <c r="A9" s="21"/>
      <c r="B9" s="22" t="s">
        <v>141</v>
      </c>
      <c r="D9" s="22" t="s">
        <v>147</v>
      </c>
      <c r="F9" t="s">
        <v>148</v>
      </c>
      <c r="H9" t="s">
        <v>149</v>
      </c>
      <c r="J9" t="s">
        <v>150</v>
      </c>
      <c r="L9" t="s">
        <v>151</v>
      </c>
      <c r="N9" s="21" t="s">
        <v>141</v>
      </c>
      <c r="O9" s="22" t="s">
        <v>100</v>
      </c>
      <c r="P9" s="22" t="s">
        <v>152</v>
      </c>
    </row>
    <row r="10" spans="1:16" ht="35.5" thickBot="1" x14ac:dyDescent="0.4">
      <c r="A10" s="21"/>
      <c r="B10" s="22" t="s">
        <v>140</v>
      </c>
      <c r="D10" s="22" t="s">
        <v>153</v>
      </c>
      <c r="F10" t="s">
        <v>154</v>
      </c>
      <c r="H10" t="s">
        <v>155</v>
      </c>
      <c r="J10" t="s">
        <v>156</v>
      </c>
      <c r="L10" t="s">
        <v>157</v>
      </c>
      <c r="N10" s="21" t="s">
        <v>140</v>
      </c>
      <c r="O10" s="22" t="s">
        <v>101</v>
      </c>
      <c r="P10" s="22" t="s">
        <v>158</v>
      </c>
    </row>
    <row r="11" spans="1:16" ht="35.5" thickBot="1" x14ac:dyDescent="0.4">
      <c r="A11" s="21"/>
      <c r="B11" s="22" t="s">
        <v>139</v>
      </c>
      <c r="D11" s="22" t="s">
        <v>159</v>
      </c>
      <c r="F11" t="s">
        <v>160</v>
      </c>
      <c r="J11" t="s">
        <v>161</v>
      </c>
      <c r="N11" s="21" t="s">
        <v>139</v>
      </c>
      <c r="O11" s="22" t="s">
        <v>102</v>
      </c>
      <c r="P11" s="22" t="s">
        <v>162</v>
      </c>
    </row>
    <row r="12" spans="1:16" ht="35.5" thickBot="1" x14ac:dyDescent="0.4">
      <c r="A12" s="21"/>
      <c r="B12" s="22" t="s">
        <v>138</v>
      </c>
      <c r="D12" s="22" t="s">
        <v>163</v>
      </c>
      <c r="F12" t="s">
        <v>164</v>
      </c>
      <c r="J12" t="s">
        <v>165</v>
      </c>
      <c r="N12" s="21" t="s">
        <v>138</v>
      </c>
      <c r="O12" s="22" t="s">
        <v>103</v>
      </c>
      <c r="P12" s="22" t="s">
        <v>166</v>
      </c>
    </row>
    <row r="13" spans="1:16" ht="35.5" thickBot="1" x14ac:dyDescent="0.4">
      <c r="A13" s="21"/>
      <c r="B13" s="22" t="s">
        <v>137</v>
      </c>
      <c r="D13" s="22" t="s">
        <v>167</v>
      </c>
      <c r="F13" t="s">
        <v>168</v>
      </c>
      <c r="J13" t="s">
        <v>169</v>
      </c>
      <c r="N13" s="21" t="s">
        <v>137</v>
      </c>
      <c r="O13" s="22" t="s">
        <v>104</v>
      </c>
      <c r="P13" s="22" t="s">
        <v>170</v>
      </c>
    </row>
    <row r="14" spans="1:16" ht="18" thickBot="1" x14ac:dyDescent="0.4">
      <c r="D14" s="22" t="s">
        <v>171</v>
      </c>
      <c r="J14" t="s">
        <v>172</v>
      </c>
    </row>
    <row r="15" spans="1:16" ht="35" x14ac:dyDescent="0.35">
      <c r="D15" s="33" t="s">
        <v>173</v>
      </c>
      <c r="J15" t="s">
        <v>174</v>
      </c>
    </row>
    <row r="16" spans="1:16" x14ac:dyDescent="0.35">
      <c r="J16" t="s">
        <v>175</v>
      </c>
    </row>
    <row r="17" spans="10:10" x14ac:dyDescent="0.35">
      <c r="J17" t="s">
        <v>176</v>
      </c>
    </row>
    <row r="18" spans="10:10" x14ac:dyDescent="0.35">
      <c r="J18" t="s">
        <v>168</v>
      </c>
    </row>
  </sheetData>
  <sheetProtection algorithmName="SHA-512" hashValue="aBYBRxJ8sB/pNeyaFGGk6NZ0Mq61lkugCc0mWpZBj6qIt4uGSCLyn+EUq6zPyZx6pcCjKaYllBhjXHyA92c6RA==" saltValue="mcJ2N/0VjLQR6ihbLoFgjg=="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1A583-6870-46EE-BA80-C2C28CFE0509}">
  <dimension ref="A1:A10"/>
  <sheetViews>
    <sheetView workbookViewId="0">
      <selection activeCell="B7" sqref="B7"/>
    </sheetView>
  </sheetViews>
  <sheetFormatPr defaultRowHeight="14.5" x14ac:dyDescent="0.35"/>
  <sheetData>
    <row r="1" spans="1:1" x14ac:dyDescent="0.35">
      <c r="A1" t="s">
        <v>177</v>
      </c>
    </row>
    <row r="2" spans="1:1" x14ac:dyDescent="0.35">
      <c r="A2" t="s">
        <v>178</v>
      </c>
    </row>
    <row r="3" spans="1:1" x14ac:dyDescent="0.35">
      <c r="A3" t="s">
        <v>179</v>
      </c>
    </row>
    <row r="4" spans="1:1" x14ac:dyDescent="0.35">
      <c r="A4" t="s">
        <v>180</v>
      </c>
    </row>
    <row r="5" spans="1:1" x14ac:dyDescent="0.35">
      <c r="A5" t="s">
        <v>96</v>
      </c>
    </row>
    <row r="6" spans="1:1" x14ac:dyDescent="0.35">
      <c r="A6" t="s">
        <v>181</v>
      </c>
    </row>
    <row r="7" spans="1:1" x14ac:dyDescent="0.35">
      <c r="A7" t="s">
        <v>182</v>
      </c>
    </row>
    <row r="9" spans="1:1" x14ac:dyDescent="0.35">
      <c r="A9" t="s">
        <v>97</v>
      </c>
    </row>
    <row r="10" spans="1:1" x14ac:dyDescent="0.35">
      <c r="A10" t="s">
        <v>183</v>
      </c>
    </row>
  </sheetData>
  <sheetProtection algorithmName="SHA-512" hashValue="bzLbdoQhUSzUdOzSRXoIT6raUjCZyqd8dr42nlVhtD689y2Gl3BuwZSw5xDJTlyvaVQJ/jtxE83XjBwvdm3hoA==" saltValue="V3S1Xoj0VWfLvpreRh2GeA=="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CE022-C0B4-4BF8-ADCC-7DA4F00F713A}">
  <dimension ref="A1:HS4"/>
  <sheetViews>
    <sheetView topLeftCell="D1" workbookViewId="0">
      <selection activeCell="AR3" sqref="AR3"/>
    </sheetView>
  </sheetViews>
  <sheetFormatPr defaultRowHeight="14.5" x14ac:dyDescent="0.35"/>
  <cols>
    <col min="2" max="2" width="0" hidden="1" customWidth="1"/>
    <col min="5" max="5" width="0" hidden="1" customWidth="1"/>
    <col min="7" max="7" width="13.1796875" hidden="1" customWidth="1"/>
    <col min="11" max="11" width="14" customWidth="1"/>
    <col min="13" max="13" width="23.453125" customWidth="1"/>
    <col min="14" max="14" width="29" customWidth="1"/>
    <col min="15" max="15" width="17.453125" customWidth="1"/>
    <col min="16" max="16" width="0" hidden="1" customWidth="1"/>
    <col min="20" max="20" width="11.26953125" customWidth="1"/>
    <col min="21" max="21" width="15.26953125" customWidth="1"/>
    <col min="22" max="22" width="11.54296875" customWidth="1"/>
    <col min="23" max="23" width="16.1796875" customWidth="1"/>
    <col min="24" max="24" width="14.54296875" customWidth="1"/>
    <col min="25" max="25" width="11.54296875" customWidth="1"/>
    <col min="26" max="26" width="12.26953125" customWidth="1"/>
    <col min="27" max="29" width="0" hidden="1" customWidth="1"/>
    <col min="30" max="30" width="14.1796875" customWidth="1"/>
    <col min="32" max="32" width="18.81640625" customWidth="1"/>
    <col min="34" max="37" width="0" hidden="1" customWidth="1"/>
    <col min="38" max="38" width="14.26953125" customWidth="1"/>
    <col min="39" max="41" width="0" hidden="1" customWidth="1"/>
    <col min="42" max="42" width="13.54296875" customWidth="1"/>
    <col min="44" max="44" width="15" customWidth="1"/>
    <col min="45" max="45" width="0" hidden="1" customWidth="1"/>
    <col min="49" max="50" width="0" hidden="1" customWidth="1"/>
    <col min="52" max="52" width="11.26953125" customWidth="1"/>
    <col min="55" max="55" width="10.54296875" customWidth="1"/>
    <col min="60" max="79" width="0" hidden="1" customWidth="1"/>
    <col min="81" max="81" width="13.7265625" customWidth="1"/>
    <col min="82" max="82" width="10.81640625" customWidth="1"/>
    <col min="83" max="83" width="12.81640625" customWidth="1"/>
    <col min="91" max="134" width="0" hidden="1" customWidth="1"/>
    <col min="146" max="210" width="0" hidden="1" customWidth="1"/>
    <col min="211" max="211" width="11.1796875" hidden="1" customWidth="1"/>
    <col min="212" max="212" width="12.26953125" hidden="1" customWidth="1"/>
    <col min="213" max="213" width="13.81640625" hidden="1" customWidth="1"/>
    <col min="223" max="223" width="13.54296875" customWidth="1"/>
    <col min="224" max="224" width="11.26953125" customWidth="1"/>
    <col min="226" max="226" width="12.54296875" customWidth="1"/>
  </cols>
  <sheetData>
    <row r="1" spans="1:227" ht="21" x14ac:dyDescent="0.5">
      <c r="A1" s="158" t="s">
        <v>184</v>
      </c>
      <c r="B1" s="158"/>
      <c r="C1" s="158"/>
      <c r="D1" s="158"/>
      <c r="E1" s="158"/>
      <c r="F1" s="158"/>
      <c r="G1" s="158"/>
      <c r="H1" s="158"/>
      <c r="I1" s="158"/>
      <c r="J1" s="158"/>
      <c r="K1" s="158"/>
      <c r="L1" s="158"/>
      <c r="M1" s="158"/>
      <c r="N1" s="158"/>
      <c r="O1" s="158"/>
      <c r="P1" s="158"/>
      <c r="Q1" s="158"/>
      <c r="R1" s="158"/>
      <c r="S1" s="158"/>
      <c r="T1" s="158"/>
      <c r="U1" s="158"/>
      <c r="V1" s="158"/>
      <c r="W1" s="158"/>
      <c r="X1" s="158"/>
      <c r="Y1" s="158"/>
      <c r="Z1" s="158"/>
    </row>
    <row r="2" spans="1:227" x14ac:dyDescent="0.35">
      <c r="A2" s="159" t="s">
        <v>185</v>
      </c>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60"/>
      <c r="AD2" s="160"/>
      <c r="AE2" s="160"/>
      <c r="AF2" s="160"/>
      <c r="AG2" s="160"/>
      <c r="AH2" s="160"/>
      <c r="AI2" s="160"/>
      <c r="AJ2" s="160"/>
      <c r="AK2" s="160"/>
      <c r="AL2" s="160"/>
      <c r="AM2" s="160"/>
      <c r="AN2" s="160"/>
      <c r="AO2" s="160"/>
      <c r="AP2" s="160"/>
      <c r="AQ2" s="160"/>
      <c r="AR2" s="160"/>
      <c r="AS2" s="160"/>
      <c r="AT2" s="160"/>
      <c r="AU2" s="160"/>
      <c r="AV2" s="160"/>
      <c r="AW2" s="160"/>
      <c r="AX2" s="160"/>
      <c r="AY2" s="160"/>
      <c r="AZ2" s="160"/>
      <c r="BA2" s="160"/>
      <c r="BB2" s="160"/>
      <c r="BC2" s="161"/>
      <c r="BD2" s="162" t="s">
        <v>186</v>
      </c>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c r="CJ2" s="163"/>
      <c r="CK2" s="163"/>
      <c r="CL2" s="163"/>
      <c r="CM2" s="163"/>
      <c r="CN2" s="163"/>
      <c r="CO2" s="163"/>
      <c r="CP2" s="163"/>
      <c r="CQ2" s="163"/>
      <c r="CR2" s="163"/>
      <c r="CS2" s="163"/>
      <c r="CT2" s="163"/>
      <c r="CU2" s="163"/>
      <c r="CV2" s="163"/>
      <c r="CW2" s="163"/>
      <c r="CX2" s="163"/>
      <c r="CY2" s="163"/>
      <c r="CZ2" s="163"/>
      <c r="DA2" s="163"/>
      <c r="DB2" s="163"/>
      <c r="DC2" s="163"/>
      <c r="DD2" s="163"/>
      <c r="DE2" s="163"/>
      <c r="DF2" s="163"/>
      <c r="DG2" s="163"/>
      <c r="DH2" s="163"/>
      <c r="DI2" s="163"/>
      <c r="DJ2" s="163"/>
      <c r="DK2" s="163"/>
      <c r="DL2" s="163"/>
      <c r="DM2" s="163"/>
      <c r="DN2" s="163"/>
      <c r="DO2" s="163"/>
      <c r="DP2" s="163"/>
      <c r="DQ2" s="163"/>
      <c r="DR2" s="163"/>
      <c r="DS2" s="163"/>
      <c r="DT2" s="163"/>
      <c r="DU2" s="163"/>
      <c r="DV2" s="163"/>
      <c r="DW2" s="163"/>
      <c r="DX2" s="163"/>
      <c r="DY2" s="163"/>
      <c r="DZ2" s="163"/>
      <c r="EA2" s="163"/>
      <c r="EB2" s="163"/>
      <c r="EC2" s="163"/>
      <c r="ED2" s="163"/>
      <c r="EE2" s="163"/>
      <c r="EF2" s="163"/>
      <c r="EG2" s="163"/>
      <c r="EH2" s="163"/>
      <c r="EI2" s="163"/>
      <c r="EJ2" s="163"/>
      <c r="EK2" s="163"/>
      <c r="EL2" s="163"/>
      <c r="EM2" s="163"/>
      <c r="EN2" s="163"/>
      <c r="EO2" s="163"/>
      <c r="EP2" s="163"/>
      <c r="EQ2" s="163"/>
      <c r="ER2" s="163"/>
      <c r="ES2" s="163"/>
      <c r="ET2" s="163"/>
      <c r="EU2" s="163"/>
      <c r="EV2" s="163"/>
      <c r="EW2" s="163"/>
      <c r="EX2" s="163"/>
      <c r="EY2" s="163"/>
      <c r="EZ2" s="163"/>
      <c r="FA2" s="163"/>
      <c r="FB2" s="163"/>
      <c r="FC2" s="163"/>
      <c r="FD2" s="163"/>
      <c r="FE2" s="163"/>
      <c r="FF2" s="163"/>
      <c r="FG2" s="163"/>
      <c r="FH2" s="163"/>
      <c r="FI2" s="163"/>
      <c r="FJ2" s="163"/>
      <c r="FK2" s="163"/>
      <c r="FL2" s="163"/>
      <c r="FM2" s="163"/>
      <c r="FN2" s="163"/>
      <c r="FO2" s="163"/>
      <c r="FP2" s="163"/>
      <c r="FQ2" s="163"/>
      <c r="FR2" s="163"/>
      <c r="FS2" s="163"/>
      <c r="FT2" s="163"/>
      <c r="FU2" s="163"/>
      <c r="FV2" s="163"/>
      <c r="FW2" s="163"/>
      <c r="FX2" s="163"/>
      <c r="FY2" s="163"/>
      <c r="FZ2" s="163"/>
      <c r="GA2" s="163"/>
      <c r="GB2" s="163"/>
      <c r="GC2" s="163"/>
      <c r="GD2" s="163"/>
      <c r="GE2" s="163"/>
      <c r="GF2" s="163"/>
      <c r="GG2" s="163"/>
      <c r="GH2" s="163"/>
      <c r="GI2" s="163"/>
      <c r="GJ2" s="163"/>
      <c r="GK2" s="163"/>
      <c r="GL2" s="163"/>
      <c r="GM2" s="163"/>
      <c r="GN2" s="163"/>
      <c r="GO2" s="163"/>
      <c r="GP2" s="163"/>
      <c r="GQ2" s="163"/>
      <c r="GR2" s="163"/>
      <c r="GS2" s="163"/>
      <c r="GT2" s="163"/>
      <c r="GU2" s="163"/>
      <c r="GV2" s="163"/>
      <c r="GW2" s="163"/>
      <c r="GX2" s="163"/>
      <c r="GY2" s="163"/>
      <c r="GZ2" s="163"/>
      <c r="HA2" s="163"/>
      <c r="HB2" s="163"/>
      <c r="HC2" s="163"/>
      <c r="HD2" s="163"/>
      <c r="HE2" s="163"/>
      <c r="HF2" s="163"/>
      <c r="HG2" s="163"/>
      <c r="HH2" s="163"/>
      <c r="HI2" s="163"/>
      <c r="HJ2" s="164"/>
      <c r="HK2" s="165" t="s">
        <v>187</v>
      </c>
      <c r="HL2" s="166"/>
      <c r="HM2" s="166"/>
      <c r="HN2" s="166"/>
      <c r="HO2" s="166"/>
      <c r="HP2" s="166"/>
      <c r="HQ2" s="166"/>
      <c r="HR2" s="166"/>
      <c r="HS2" s="167"/>
    </row>
    <row r="3" spans="1:227" ht="78" x14ac:dyDescent="0.35">
      <c r="A3" s="13" t="s">
        <v>34</v>
      </c>
      <c r="B3" s="13" t="s">
        <v>188</v>
      </c>
      <c r="C3" s="13" t="s">
        <v>189</v>
      </c>
      <c r="D3" s="13" t="s">
        <v>35</v>
      </c>
      <c r="E3" s="13" t="s">
        <v>190</v>
      </c>
      <c r="F3" s="13" t="s">
        <v>191</v>
      </c>
      <c r="G3" s="13" t="s">
        <v>192</v>
      </c>
      <c r="H3" s="13" t="s">
        <v>193</v>
      </c>
      <c r="I3" s="13" t="s">
        <v>194</v>
      </c>
      <c r="J3" s="13" t="s">
        <v>35</v>
      </c>
      <c r="K3" s="13" t="s">
        <v>195</v>
      </c>
      <c r="L3" s="13" t="s">
        <v>196</v>
      </c>
      <c r="M3" s="13" t="s">
        <v>197</v>
      </c>
      <c r="N3" s="13" t="s">
        <v>198</v>
      </c>
      <c r="O3" s="13" t="s">
        <v>199</v>
      </c>
      <c r="P3" s="13" t="s">
        <v>200</v>
      </c>
      <c r="Q3" s="13" t="s">
        <v>201</v>
      </c>
      <c r="R3" s="13" t="s">
        <v>202</v>
      </c>
      <c r="S3" s="13" t="s">
        <v>203</v>
      </c>
      <c r="T3" s="13" t="s">
        <v>204</v>
      </c>
      <c r="U3" s="13" t="s">
        <v>205</v>
      </c>
      <c r="V3" s="13" t="s">
        <v>206</v>
      </c>
      <c r="W3" s="13" t="s">
        <v>207</v>
      </c>
      <c r="X3" s="13" t="s">
        <v>208</v>
      </c>
      <c r="Y3" s="13" t="s">
        <v>209</v>
      </c>
      <c r="Z3" s="13" t="s">
        <v>210</v>
      </c>
      <c r="AA3" s="13" t="s">
        <v>211</v>
      </c>
      <c r="AB3" s="13" t="s">
        <v>212</v>
      </c>
      <c r="AC3" s="13" t="s">
        <v>213</v>
      </c>
      <c r="AD3" s="13" t="s">
        <v>44</v>
      </c>
      <c r="AE3" s="13" t="s">
        <v>46</v>
      </c>
      <c r="AF3" s="13" t="s">
        <v>214</v>
      </c>
      <c r="AG3" s="13" t="s">
        <v>215</v>
      </c>
      <c r="AH3" s="13" t="s">
        <v>216</v>
      </c>
      <c r="AI3" s="13" t="s">
        <v>217</v>
      </c>
      <c r="AJ3" s="13" t="s">
        <v>218</v>
      </c>
      <c r="AK3" s="13" t="s">
        <v>219</v>
      </c>
      <c r="AL3" s="13" t="s">
        <v>38</v>
      </c>
      <c r="AM3" s="13" t="s">
        <v>220</v>
      </c>
      <c r="AN3" s="13" t="s">
        <v>221</v>
      </c>
      <c r="AO3" s="13" t="s">
        <v>222</v>
      </c>
      <c r="AP3" s="13" t="s">
        <v>223</v>
      </c>
      <c r="AQ3" s="13" t="s">
        <v>224</v>
      </c>
      <c r="AR3" s="13" t="s">
        <v>144</v>
      </c>
      <c r="AS3" s="13" t="s">
        <v>225</v>
      </c>
      <c r="AT3" s="3" t="s">
        <v>226</v>
      </c>
      <c r="AU3" s="3" t="s">
        <v>227</v>
      </c>
      <c r="AV3" s="3" t="s">
        <v>228</v>
      </c>
      <c r="AW3" s="3" t="s">
        <v>229</v>
      </c>
      <c r="AX3" s="3" t="s">
        <v>230</v>
      </c>
      <c r="AY3" s="3" t="s">
        <v>231</v>
      </c>
      <c r="AZ3" s="3" t="s">
        <v>198</v>
      </c>
      <c r="BA3" s="3" t="s">
        <v>44</v>
      </c>
      <c r="BB3" s="3" t="s">
        <v>232</v>
      </c>
      <c r="BC3" s="3" t="s">
        <v>233</v>
      </c>
      <c r="BD3" s="3" t="s">
        <v>234</v>
      </c>
      <c r="BE3" s="3" t="s">
        <v>235</v>
      </c>
      <c r="BF3" s="3" t="s">
        <v>236</v>
      </c>
      <c r="BG3" s="3" t="s">
        <v>237</v>
      </c>
      <c r="BH3" s="3" t="s">
        <v>238</v>
      </c>
      <c r="BI3" s="3" t="s">
        <v>239</v>
      </c>
      <c r="BJ3" s="3" t="s">
        <v>240</v>
      </c>
      <c r="BK3" s="3" t="s">
        <v>241</v>
      </c>
      <c r="BL3" s="3" t="s">
        <v>242</v>
      </c>
      <c r="BM3" s="3" t="s">
        <v>243</v>
      </c>
      <c r="BN3" s="3" t="s">
        <v>244</v>
      </c>
      <c r="BO3" s="3" t="s">
        <v>245</v>
      </c>
      <c r="BP3" s="3" t="s">
        <v>246</v>
      </c>
      <c r="BQ3" s="3" t="s">
        <v>247</v>
      </c>
      <c r="BR3" s="3" t="s">
        <v>248</v>
      </c>
      <c r="BS3" s="3" t="s">
        <v>249</v>
      </c>
      <c r="BT3" s="3" t="s">
        <v>250</v>
      </c>
      <c r="BU3" s="3" t="s">
        <v>251</v>
      </c>
      <c r="BV3" s="3" t="s">
        <v>252</v>
      </c>
      <c r="BW3" s="3" t="s">
        <v>253</v>
      </c>
      <c r="BX3" s="3" t="s">
        <v>254</v>
      </c>
      <c r="BY3" s="3" t="s">
        <v>255</v>
      </c>
      <c r="BZ3" s="3" t="s">
        <v>256</v>
      </c>
      <c r="CA3" s="3" t="s">
        <v>257</v>
      </c>
      <c r="CB3" s="3" t="s">
        <v>258</v>
      </c>
      <c r="CC3" s="3" t="s">
        <v>259</v>
      </c>
      <c r="CD3" s="3" t="s">
        <v>260</v>
      </c>
      <c r="CE3" s="3" t="s">
        <v>261</v>
      </c>
      <c r="CF3" s="3" t="s">
        <v>262</v>
      </c>
      <c r="CG3" s="3" t="s">
        <v>263</v>
      </c>
      <c r="CH3" s="3" t="s">
        <v>264</v>
      </c>
      <c r="CI3" s="3" t="s">
        <v>265</v>
      </c>
      <c r="CJ3" s="3" t="s">
        <v>266</v>
      </c>
      <c r="CK3" s="3" t="s">
        <v>267</v>
      </c>
      <c r="CL3" s="3" t="s">
        <v>268</v>
      </c>
      <c r="CM3" s="3" t="s">
        <v>269</v>
      </c>
      <c r="CN3" s="3" t="s">
        <v>270</v>
      </c>
      <c r="CO3" s="3" t="s">
        <v>271</v>
      </c>
      <c r="CP3" s="3" t="s">
        <v>272</v>
      </c>
      <c r="CQ3" s="3" t="s">
        <v>273</v>
      </c>
      <c r="CR3" s="3" t="s">
        <v>274</v>
      </c>
      <c r="CS3" s="3" t="s">
        <v>275</v>
      </c>
      <c r="CT3" s="3" t="s">
        <v>276</v>
      </c>
      <c r="CU3" s="3" t="s">
        <v>277</v>
      </c>
      <c r="CV3" s="3" t="s">
        <v>278</v>
      </c>
      <c r="CW3" s="4" t="s">
        <v>279</v>
      </c>
      <c r="CX3" s="3" t="s">
        <v>280</v>
      </c>
      <c r="CY3" s="3" t="s">
        <v>281</v>
      </c>
      <c r="CZ3" s="3" t="s">
        <v>282</v>
      </c>
      <c r="DA3" s="3" t="s">
        <v>283</v>
      </c>
      <c r="DB3" s="3" t="s">
        <v>284</v>
      </c>
      <c r="DC3" s="3" t="s">
        <v>285</v>
      </c>
      <c r="DD3" s="3" t="s">
        <v>286</v>
      </c>
      <c r="DE3" s="3" t="s">
        <v>287</v>
      </c>
      <c r="DF3" s="3" t="s">
        <v>288</v>
      </c>
      <c r="DG3" s="3" t="s">
        <v>289</v>
      </c>
      <c r="DH3" s="3" t="s">
        <v>290</v>
      </c>
      <c r="DI3" s="3" t="s">
        <v>291</v>
      </c>
      <c r="DJ3" s="3" t="s">
        <v>292</v>
      </c>
      <c r="DK3" s="3" t="s">
        <v>293</v>
      </c>
      <c r="DL3" s="3" t="s">
        <v>294</v>
      </c>
      <c r="DM3" s="3" t="s">
        <v>295</v>
      </c>
      <c r="DN3" s="3" t="s">
        <v>296</v>
      </c>
      <c r="DO3" s="3" t="s">
        <v>297</v>
      </c>
      <c r="DP3" s="3" t="s">
        <v>298</v>
      </c>
      <c r="DQ3" s="3" t="s">
        <v>299</v>
      </c>
      <c r="DR3" s="3" t="s">
        <v>300</v>
      </c>
      <c r="DS3" s="3" t="s">
        <v>301</v>
      </c>
      <c r="DT3" s="3" t="s">
        <v>302</v>
      </c>
      <c r="DU3" s="3" t="s">
        <v>303</v>
      </c>
      <c r="DV3" s="3" t="s">
        <v>304</v>
      </c>
      <c r="DW3" s="3" t="s">
        <v>305</v>
      </c>
      <c r="DX3" s="3" t="s">
        <v>306</v>
      </c>
      <c r="DY3" s="3" t="s">
        <v>307</v>
      </c>
      <c r="DZ3" s="3" t="s">
        <v>308</v>
      </c>
      <c r="EA3" s="3" t="s">
        <v>309</v>
      </c>
      <c r="EB3" s="3" t="s">
        <v>310</v>
      </c>
      <c r="EC3" s="3" t="s">
        <v>311</v>
      </c>
      <c r="ED3" s="3" t="s">
        <v>312</v>
      </c>
      <c r="EE3" s="3" t="s">
        <v>313</v>
      </c>
      <c r="EF3" s="3" t="s">
        <v>314</v>
      </c>
      <c r="EG3" s="3" t="s">
        <v>315</v>
      </c>
      <c r="EH3" s="3" t="s">
        <v>316</v>
      </c>
      <c r="EI3" s="3" t="s">
        <v>317</v>
      </c>
      <c r="EJ3" s="3" t="s">
        <v>318</v>
      </c>
      <c r="EK3" s="3" t="s">
        <v>319</v>
      </c>
      <c r="EL3" s="3" t="s">
        <v>320</v>
      </c>
      <c r="EM3" s="3" t="s">
        <v>321</v>
      </c>
      <c r="EN3" s="3" t="s">
        <v>322</v>
      </c>
      <c r="EO3" s="3" t="s">
        <v>323</v>
      </c>
      <c r="EP3" s="3" t="s">
        <v>324</v>
      </c>
      <c r="EQ3" s="3" t="s">
        <v>325</v>
      </c>
      <c r="ER3" s="3" t="s">
        <v>326</v>
      </c>
      <c r="ES3" s="3" t="s">
        <v>327</v>
      </c>
      <c r="ET3" s="3" t="s">
        <v>328</v>
      </c>
      <c r="EU3" s="3" t="s">
        <v>329</v>
      </c>
      <c r="EV3" s="3" t="s">
        <v>330</v>
      </c>
      <c r="EW3" s="3" t="s">
        <v>331</v>
      </c>
      <c r="EX3" s="3" t="s">
        <v>332</v>
      </c>
      <c r="EY3" s="3" t="s">
        <v>333</v>
      </c>
      <c r="EZ3" s="3" t="s">
        <v>334</v>
      </c>
      <c r="FA3" s="3" t="s">
        <v>335</v>
      </c>
      <c r="FB3" s="3" t="s">
        <v>336</v>
      </c>
      <c r="FC3" s="3" t="s">
        <v>337</v>
      </c>
      <c r="FD3" s="3" t="s">
        <v>338</v>
      </c>
      <c r="FE3" s="3" t="s">
        <v>339</v>
      </c>
      <c r="FF3" s="3" t="s">
        <v>340</v>
      </c>
      <c r="FG3" s="3" t="s">
        <v>341</v>
      </c>
      <c r="FH3" s="3" t="s">
        <v>342</v>
      </c>
      <c r="FI3" s="3" t="s">
        <v>343</v>
      </c>
      <c r="FJ3" s="3" t="s">
        <v>344</v>
      </c>
      <c r="FK3" s="3" t="s">
        <v>345</v>
      </c>
      <c r="FL3" s="3" t="s">
        <v>346</v>
      </c>
      <c r="FM3" s="3" t="s">
        <v>347</v>
      </c>
      <c r="FN3" s="3" t="s">
        <v>348</v>
      </c>
      <c r="FO3" s="3" t="s">
        <v>349</v>
      </c>
      <c r="FP3" s="3" t="s">
        <v>350</v>
      </c>
      <c r="FQ3" s="3" t="s">
        <v>351</v>
      </c>
      <c r="FR3" s="3" t="s">
        <v>352</v>
      </c>
      <c r="FS3" s="3" t="s">
        <v>353</v>
      </c>
      <c r="FT3" s="3" t="s">
        <v>354</v>
      </c>
      <c r="FU3" s="3" t="s">
        <v>355</v>
      </c>
      <c r="FV3" s="3" t="s">
        <v>356</v>
      </c>
      <c r="FW3" s="3" t="s">
        <v>357</v>
      </c>
      <c r="FX3" s="3" t="s">
        <v>358</v>
      </c>
      <c r="FY3" s="3" t="s">
        <v>359</v>
      </c>
      <c r="FZ3" s="3" t="s">
        <v>360</v>
      </c>
      <c r="GA3" s="3" t="s">
        <v>361</v>
      </c>
      <c r="GB3" s="3" t="s">
        <v>362</v>
      </c>
      <c r="GC3" s="3" t="s">
        <v>363</v>
      </c>
      <c r="GD3" s="3" t="s">
        <v>364</v>
      </c>
      <c r="GE3" s="3" t="s">
        <v>365</v>
      </c>
      <c r="GF3" s="3" t="s">
        <v>366</v>
      </c>
      <c r="GG3" s="3" t="s">
        <v>367</v>
      </c>
      <c r="GH3" s="3" t="s">
        <v>368</v>
      </c>
      <c r="GI3" s="3" t="s">
        <v>369</v>
      </c>
      <c r="GJ3" s="3" t="s">
        <v>370</v>
      </c>
      <c r="GK3" s="3" t="s">
        <v>371</v>
      </c>
      <c r="GL3" s="3" t="s">
        <v>372</v>
      </c>
      <c r="GM3" s="3" t="s">
        <v>373</v>
      </c>
      <c r="GN3" s="3" t="s">
        <v>374</v>
      </c>
      <c r="GO3" s="3" t="s">
        <v>375</v>
      </c>
      <c r="GP3" s="3" t="s">
        <v>376</v>
      </c>
      <c r="GQ3" s="3" t="s">
        <v>377</v>
      </c>
      <c r="GR3" s="3" t="s">
        <v>378</v>
      </c>
      <c r="GS3" s="3" t="s">
        <v>379</v>
      </c>
      <c r="GT3" s="3" t="s">
        <v>380</v>
      </c>
      <c r="GU3" s="3" t="s">
        <v>381</v>
      </c>
      <c r="GV3" s="3" t="s">
        <v>382</v>
      </c>
      <c r="GW3" s="3" t="s">
        <v>383</v>
      </c>
      <c r="GX3" s="3" t="s">
        <v>384</v>
      </c>
      <c r="GY3" s="3" t="s">
        <v>385</v>
      </c>
      <c r="GZ3" s="3" t="s">
        <v>386</v>
      </c>
      <c r="HA3" s="3" t="s">
        <v>387</v>
      </c>
      <c r="HB3" s="3" t="s">
        <v>388</v>
      </c>
      <c r="HC3" s="3" t="s">
        <v>389</v>
      </c>
      <c r="HD3" s="3" t="s">
        <v>390</v>
      </c>
      <c r="HE3" s="3" t="s">
        <v>391</v>
      </c>
      <c r="HF3" s="12" t="s">
        <v>392</v>
      </c>
      <c r="HG3" s="12" t="s">
        <v>393</v>
      </c>
      <c r="HH3" s="12" t="s">
        <v>394</v>
      </c>
      <c r="HI3" s="12" t="s">
        <v>395</v>
      </c>
      <c r="HJ3" s="12" t="s">
        <v>396</v>
      </c>
      <c r="HK3" s="11" t="s">
        <v>34</v>
      </c>
      <c r="HL3" s="11" t="s">
        <v>188</v>
      </c>
      <c r="HM3" s="11" t="s">
        <v>397</v>
      </c>
      <c r="HN3" s="11" t="s">
        <v>398</v>
      </c>
      <c r="HO3" s="11" t="s">
        <v>399</v>
      </c>
      <c r="HP3" s="11" t="s">
        <v>400</v>
      </c>
      <c r="HQ3" s="11" t="s">
        <v>401</v>
      </c>
      <c r="HR3" s="11" t="s">
        <v>402</v>
      </c>
      <c r="HS3" s="11" t="s">
        <v>403</v>
      </c>
    </row>
    <row r="4" spans="1:227" ht="310" x14ac:dyDescent="0.35">
      <c r="A4" s="1" t="s">
        <v>404</v>
      </c>
      <c r="B4" s="1"/>
      <c r="C4" s="1" t="s">
        <v>405</v>
      </c>
      <c r="D4" s="1" t="s">
        <v>159</v>
      </c>
      <c r="E4" s="1"/>
      <c r="F4" s="1" t="s">
        <v>168</v>
      </c>
      <c r="G4" s="1"/>
      <c r="H4" s="1" t="s">
        <v>148</v>
      </c>
      <c r="I4" s="1" t="s">
        <v>168</v>
      </c>
      <c r="J4" s="1"/>
      <c r="K4" s="1"/>
      <c r="L4" s="1" t="s">
        <v>406</v>
      </c>
      <c r="M4" s="1" t="s">
        <v>407</v>
      </c>
      <c r="N4" s="1" t="s">
        <v>408</v>
      </c>
      <c r="O4" s="1" t="s">
        <v>409</v>
      </c>
      <c r="P4" s="1"/>
      <c r="Q4" s="2" t="s">
        <v>410</v>
      </c>
      <c r="R4" s="2"/>
      <c r="S4" s="2"/>
      <c r="T4" s="1"/>
      <c r="U4" s="1"/>
      <c r="V4" s="1" t="s">
        <v>168</v>
      </c>
      <c r="W4" s="2"/>
      <c r="X4" s="1"/>
      <c r="Y4" s="1" t="s">
        <v>168</v>
      </c>
      <c r="Z4" s="2"/>
      <c r="AA4" s="1"/>
      <c r="AB4" s="1"/>
      <c r="AC4" s="1"/>
      <c r="AD4" s="1" t="s">
        <v>411</v>
      </c>
      <c r="AE4" s="1" t="s">
        <v>412</v>
      </c>
      <c r="AF4" s="1" t="s">
        <v>413</v>
      </c>
      <c r="AG4" s="1" t="s">
        <v>414</v>
      </c>
      <c r="AH4" s="2"/>
      <c r="AI4" s="2"/>
      <c r="AJ4" s="2"/>
      <c r="AK4" s="2"/>
      <c r="AL4" s="1" t="s">
        <v>415</v>
      </c>
      <c r="AM4" s="1" t="s">
        <v>168</v>
      </c>
      <c r="AN4" s="1" t="s">
        <v>168</v>
      </c>
      <c r="AO4" s="1" t="s">
        <v>168</v>
      </c>
      <c r="AP4" s="1" t="s">
        <v>168</v>
      </c>
      <c r="AQ4" s="1" t="s">
        <v>168</v>
      </c>
      <c r="AR4" s="1" t="s">
        <v>149</v>
      </c>
      <c r="AS4" s="1"/>
      <c r="AT4" s="1" t="s">
        <v>416</v>
      </c>
      <c r="AU4" s="1" t="s">
        <v>417</v>
      </c>
      <c r="AV4" s="1" t="s">
        <v>168</v>
      </c>
      <c r="AW4" s="1" t="s">
        <v>418</v>
      </c>
      <c r="AX4" s="1"/>
      <c r="AY4" s="1" t="s">
        <v>419</v>
      </c>
      <c r="AZ4" s="1"/>
      <c r="BA4" s="2"/>
      <c r="BB4" s="2"/>
      <c r="BC4" s="2"/>
      <c r="BD4" s="1" t="s">
        <v>420</v>
      </c>
      <c r="BE4" s="1" t="s">
        <v>421</v>
      </c>
      <c r="BF4" s="1" t="s">
        <v>422</v>
      </c>
      <c r="BG4" s="1" t="s">
        <v>423</v>
      </c>
      <c r="BH4" s="1" t="s">
        <v>424</v>
      </c>
      <c r="BI4" s="1"/>
      <c r="BJ4" s="1"/>
      <c r="BK4" s="1"/>
      <c r="BL4" s="1"/>
      <c r="BM4" s="1"/>
      <c r="BN4" s="1"/>
      <c r="BO4" s="1"/>
      <c r="BP4" s="1"/>
      <c r="BQ4" s="1"/>
      <c r="BR4" s="1"/>
      <c r="BS4" s="1"/>
      <c r="BT4" s="1"/>
      <c r="BU4" s="1"/>
      <c r="BV4" s="1"/>
      <c r="BW4" s="1"/>
      <c r="BX4" s="1"/>
      <c r="BY4" s="1"/>
      <c r="BZ4" s="1"/>
      <c r="CA4" s="1"/>
      <c r="CB4" s="1" t="s">
        <v>151</v>
      </c>
      <c r="CC4" s="1" t="s">
        <v>425</v>
      </c>
      <c r="CD4" s="1" t="s">
        <v>426</v>
      </c>
      <c r="CE4" s="1"/>
      <c r="CF4" s="1"/>
      <c r="CG4" s="1" t="s">
        <v>427</v>
      </c>
      <c r="CH4" s="1" t="s">
        <v>428</v>
      </c>
      <c r="CI4" s="1" t="s">
        <v>429</v>
      </c>
      <c r="CJ4" s="1" t="s">
        <v>430</v>
      </c>
      <c r="CK4" s="1" t="s">
        <v>431</v>
      </c>
      <c r="CL4" s="1" t="s">
        <v>432</v>
      </c>
      <c r="CM4" s="1" t="s">
        <v>433</v>
      </c>
      <c r="CN4" s="1" t="s">
        <v>433</v>
      </c>
      <c r="CO4" s="1" t="s">
        <v>433</v>
      </c>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t="s">
        <v>151</v>
      </c>
      <c r="EF4" s="1" t="s">
        <v>425</v>
      </c>
      <c r="EG4" s="1" t="s">
        <v>426</v>
      </c>
      <c r="EH4" s="1"/>
      <c r="EI4" s="1"/>
      <c r="EJ4" s="1" t="s">
        <v>434</v>
      </c>
      <c r="EK4" s="1" t="s">
        <v>435</v>
      </c>
      <c r="EL4" s="1" t="s">
        <v>436</v>
      </c>
      <c r="EM4" s="1" t="s">
        <v>430</v>
      </c>
      <c r="EN4" s="1" t="s">
        <v>431</v>
      </c>
      <c r="EO4" s="1" t="s">
        <v>432</v>
      </c>
      <c r="EP4" s="1" t="s">
        <v>433</v>
      </c>
      <c r="EQ4" s="1" t="s">
        <v>433</v>
      </c>
      <c r="ER4" s="1" t="s">
        <v>433</v>
      </c>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2"/>
      <c r="GI4" s="5" t="s">
        <v>433</v>
      </c>
      <c r="GJ4" s="5" t="s">
        <v>437</v>
      </c>
      <c r="GK4" s="5" t="s">
        <v>438</v>
      </c>
      <c r="GL4" s="5" t="s">
        <v>439</v>
      </c>
      <c r="GM4" s="5" t="s">
        <v>440</v>
      </c>
      <c r="GN4" s="5"/>
      <c r="GO4" s="5"/>
      <c r="GP4" s="5" t="s">
        <v>433</v>
      </c>
      <c r="GQ4" s="6" t="s">
        <v>441</v>
      </c>
      <c r="GR4" s="6" t="s">
        <v>442</v>
      </c>
      <c r="GS4" s="6" t="s">
        <v>443</v>
      </c>
      <c r="GT4" s="6" t="s">
        <v>444</v>
      </c>
      <c r="GU4" s="6" t="s">
        <v>439</v>
      </c>
      <c r="GV4" s="7" t="s">
        <v>440</v>
      </c>
      <c r="GW4" s="8"/>
      <c r="GX4" s="6" t="s">
        <v>433</v>
      </c>
      <c r="GY4" s="6" t="s">
        <v>441</v>
      </c>
      <c r="GZ4" s="6" t="s">
        <v>442</v>
      </c>
      <c r="HA4" s="6" t="s">
        <v>441</v>
      </c>
      <c r="HB4" s="6" t="s">
        <v>442</v>
      </c>
      <c r="HC4" s="8"/>
      <c r="HD4" s="8" t="s">
        <v>445</v>
      </c>
      <c r="HE4" s="9"/>
      <c r="HF4" s="9" t="s">
        <v>446</v>
      </c>
      <c r="HG4" s="9" t="s">
        <v>433</v>
      </c>
      <c r="HH4" s="9" t="s">
        <v>168</v>
      </c>
      <c r="HI4" s="9" t="s">
        <v>168</v>
      </c>
      <c r="HJ4" s="10"/>
      <c r="HK4" s="1" t="s">
        <v>417</v>
      </c>
      <c r="HL4" s="1"/>
      <c r="HM4" s="1" t="s">
        <v>168</v>
      </c>
      <c r="HN4" s="1" t="s">
        <v>150</v>
      </c>
      <c r="HO4" s="1" t="s">
        <v>447</v>
      </c>
      <c r="HP4" s="1"/>
      <c r="HQ4" s="2" t="s">
        <v>410</v>
      </c>
      <c r="HR4" s="2" t="s">
        <v>448</v>
      </c>
      <c r="HS4" s="1" t="s">
        <v>168</v>
      </c>
    </row>
  </sheetData>
  <mergeCells count="4">
    <mergeCell ref="A1:Z1"/>
    <mergeCell ref="A2:BC2"/>
    <mergeCell ref="BD2:HJ2"/>
    <mergeCell ref="HK2:HS2"/>
  </mergeCells>
  <conditionalFormatting sqref="B4:HJ4">
    <cfRule type="expression" dxfId="37" priority="2">
      <formula>$B4=""</formula>
    </cfRule>
  </conditionalFormatting>
  <conditionalFormatting sqref="AY4">
    <cfRule type="expression" dxfId="36" priority="9" stopIfTrue="1">
      <formula>AND(OR(#REF!=1),AY4="")</formula>
    </cfRule>
  </conditionalFormatting>
  <conditionalFormatting sqref="BD4">
    <cfRule type="expression" dxfId="35" priority="7" stopIfTrue="1">
      <formula>AND(OR(CG4:CI4&lt;&gt;"",DS4&lt;&gt;"",EJ4:EL4&lt;&gt;"",FV4&lt;&gt;""),BD4="")</formula>
    </cfRule>
  </conditionalFormatting>
  <conditionalFormatting sqref="BF4">
    <cfRule type="expression" dxfId="34" priority="20" stopIfTrue="1">
      <formula>AND(OR(CJ4:CL4&lt;&gt;"",DT4&lt;&gt;"",EM4:EO4&lt;&gt;"",FW4&lt;&gt;""),BF4="")</formula>
    </cfRule>
  </conditionalFormatting>
  <conditionalFormatting sqref="BH4">
    <cfRule type="expression" dxfId="33" priority="19" stopIfTrue="1">
      <formula>AND(OR(CM4:CO4&lt;&gt;"",DU4&lt;&gt;"",EP4:ER4&lt;&gt;"",FX4&lt;&gt;""),BH4="")</formula>
    </cfRule>
  </conditionalFormatting>
  <conditionalFormatting sqref="BJ4">
    <cfRule type="expression" dxfId="32" priority="18" stopIfTrue="1">
      <formula>AND(OR(CP4:CR4&lt;&gt;"",DV4&lt;&gt;"",ES4:EU4&lt;&gt;"",FY4&lt;&gt;""),BJ4="")</formula>
    </cfRule>
  </conditionalFormatting>
  <conditionalFormatting sqref="BL4">
    <cfRule type="expression" dxfId="31" priority="17" stopIfTrue="1">
      <formula>AND(OR(CS4:CU4&lt;&gt;"",DW4&lt;&gt;"",EV4:EX4&lt;&gt;"",FZ4&lt;&gt;""),BL4="")</formula>
    </cfRule>
  </conditionalFormatting>
  <conditionalFormatting sqref="BN4">
    <cfRule type="expression" dxfId="30" priority="16" stopIfTrue="1">
      <formula>AND(OR(CV4:CX4&lt;&gt;"",DX4&lt;&gt;"",EY4:FA4&lt;&gt;"",GA4&lt;&gt;""),BN4="")</formula>
    </cfRule>
  </conditionalFormatting>
  <conditionalFormatting sqref="BP4">
    <cfRule type="expression" dxfId="29" priority="15" stopIfTrue="1">
      <formula>AND(OR(CY4:DA4&lt;&gt;"",DY4&lt;&gt;"",FB4:FD4&lt;&gt;"",GB4&lt;&gt;""),BP4="")</formula>
    </cfRule>
  </conditionalFormatting>
  <conditionalFormatting sqref="BR4">
    <cfRule type="expression" dxfId="28" priority="14" stopIfTrue="1">
      <formula>AND(OR(DB4:DD4&lt;&gt;"",DZ4&lt;&gt;"",FE4:FG4&lt;&gt;"",GC4&lt;&gt;""),BR4="")</formula>
    </cfRule>
  </conditionalFormatting>
  <conditionalFormatting sqref="BT4">
    <cfRule type="expression" dxfId="27" priority="13" stopIfTrue="1">
      <formula>AND(OR(DE4:DG4&lt;&gt;"",EA4&lt;&gt;"",FH4:FJ4&lt;&gt;"",GD4&lt;&gt;""),BT4="")</formula>
    </cfRule>
  </conditionalFormatting>
  <conditionalFormatting sqref="BV4">
    <cfRule type="expression" dxfId="26" priority="12" stopIfTrue="1">
      <formula>AND(OR(DH4:DJ4&lt;&gt;"",EB4&lt;&gt;"",FK4:FM4&lt;&gt;"",GE4&lt;&gt;""),BV4="")</formula>
    </cfRule>
  </conditionalFormatting>
  <conditionalFormatting sqref="BX4">
    <cfRule type="expression" dxfId="25" priority="11" stopIfTrue="1">
      <formula>AND(OR(DK4:DM4&lt;&gt;"",EC4&lt;&gt;"",FN4:FP4&lt;&gt;"",GF4&lt;&gt;""),BX4="")</formula>
    </cfRule>
  </conditionalFormatting>
  <conditionalFormatting sqref="BZ4">
    <cfRule type="expression" dxfId="24" priority="10" stopIfTrue="1">
      <formula>AND(OR(DN4:DP4&lt;&gt;"",ED4&lt;&gt;"",FQ4:FS4&lt;&gt;"",GG4&lt;&gt;""),BZ4="")</formula>
    </cfRule>
  </conditionalFormatting>
  <conditionalFormatting sqref="CB4">
    <cfRule type="expression" dxfId="23" priority="26" stopIfTrue="1">
      <formula>AND(OR($EV4=1,$FC4=1),$AK4="")</formula>
    </cfRule>
  </conditionalFormatting>
  <conditionalFormatting sqref="CC4">
    <cfRule type="expression" dxfId="22" priority="8" stopIfTrue="1">
      <formula>AND($EV4=1,$AL4="")</formula>
    </cfRule>
  </conditionalFormatting>
  <conditionalFormatting sqref="CD4">
    <cfRule type="expression" dxfId="21" priority="35" stopIfTrue="1">
      <formula>OR($FV4=1,$FW4=1)</formula>
    </cfRule>
    <cfRule type="expression" dxfId="20" priority="36" stopIfTrue="1">
      <formula>OR($AN4&lt;&gt;"",$AO4&lt;&gt;"")</formula>
    </cfRule>
  </conditionalFormatting>
  <conditionalFormatting sqref="CE4">
    <cfRule type="expression" dxfId="19" priority="30" stopIfTrue="1">
      <formula>AND($AO4&lt;&gt;"",$AN4="")</formula>
    </cfRule>
  </conditionalFormatting>
  <conditionalFormatting sqref="CE4:CF4">
    <cfRule type="expression" dxfId="18" priority="29" stopIfTrue="1">
      <formula>OR($FV4=1,$FW4=1,$AM4&lt;&gt;"")</formula>
    </cfRule>
  </conditionalFormatting>
  <conditionalFormatting sqref="CF4">
    <cfRule type="expression" dxfId="17" priority="31" stopIfTrue="1">
      <formula>AND($AN4&lt;&gt;"",$AO4="")</formula>
    </cfRule>
  </conditionalFormatting>
  <conditionalFormatting sqref="CG4 CJ4 CM4 CP4 CS4 CV4 CY4 DB4 DE4 DH4 DK4 DN4">
    <cfRule type="expression" dxfId="16" priority="25" stopIfTrue="1">
      <formula>OR($AL4="Single Point",$AL4="Normal")</formula>
    </cfRule>
  </conditionalFormatting>
  <conditionalFormatting sqref="CG4:DP4">
    <cfRule type="expression" dxfId="15" priority="5" stopIfTrue="1">
      <formula>OR($FV4=1,$FW4=1)</formula>
    </cfRule>
  </conditionalFormatting>
  <conditionalFormatting sqref="CH4 CK4 CN4 CQ4 CT4 CW4 CZ4 DC4 DF4 DI4 DL4 DO4">
    <cfRule type="expression" dxfId="14" priority="24" stopIfTrue="1">
      <formula>OR($AL4="Uniform",$AL4="Log Normal")</formula>
    </cfRule>
  </conditionalFormatting>
  <conditionalFormatting sqref="CI4 CL4 CO4 CR4 CU4 CX4 DA4 DD4 DG4 DJ4 DM4 DP4">
    <cfRule type="expression" dxfId="13" priority="6" stopIfTrue="1">
      <formula>$AL4="Single Point"</formula>
    </cfRule>
  </conditionalFormatting>
  <conditionalFormatting sqref="DQ4:ED4 FT4:GG4">
    <cfRule type="expression" dxfId="12" priority="21" stopIfTrue="1">
      <formula>OR($FT4=1,$FU4=1)</formula>
    </cfRule>
  </conditionalFormatting>
  <conditionalFormatting sqref="EE4">
    <cfRule type="expression" dxfId="11" priority="27" stopIfTrue="1">
      <formula>AND(OR($FB4=1,$FD4=1),$CN4="")</formula>
    </cfRule>
  </conditionalFormatting>
  <conditionalFormatting sqref="EF4">
    <cfRule type="expression" dxfId="10" priority="28" stopIfTrue="1">
      <formula>AND($FB4=1,$CO4="")</formula>
    </cfRule>
  </conditionalFormatting>
  <conditionalFormatting sqref="EG4">
    <cfRule type="expression" dxfId="9" priority="38" stopIfTrue="1">
      <formula>OR($CQ4&lt;&gt;"",$CR4&lt;&gt;"")</formula>
    </cfRule>
    <cfRule type="expression" dxfId="8" priority="37" stopIfTrue="1">
      <formula>OR($FV4=1,$FW4=1)</formula>
    </cfRule>
  </conditionalFormatting>
  <conditionalFormatting sqref="EH4">
    <cfRule type="expression" dxfId="7" priority="33" stopIfTrue="1">
      <formula>AND($CR4&lt;&gt;"",$CQ4="")</formula>
    </cfRule>
  </conditionalFormatting>
  <conditionalFormatting sqref="EH4:EI4">
    <cfRule type="expression" dxfId="6" priority="32" stopIfTrue="1">
      <formula>OR($FV4=1,$FW4=1,$CP4&lt;&gt;"")</formula>
    </cfRule>
  </conditionalFormatting>
  <conditionalFormatting sqref="EI4">
    <cfRule type="expression" dxfId="5" priority="34" stopIfTrue="1">
      <formula>AND($CQ4&lt;&gt;"",$CR4="")</formula>
    </cfRule>
  </conditionalFormatting>
  <conditionalFormatting sqref="EJ4 EM4 EP4 ES4 EV4 EY4 FB4 FE4 FH4 FK4 FN4 FQ4">
    <cfRule type="expression" dxfId="4" priority="23" stopIfTrue="1">
      <formula>OR($CO4="Single Point",$CO4="Normal")</formula>
    </cfRule>
  </conditionalFormatting>
  <conditionalFormatting sqref="EJ4:FS4">
    <cfRule type="expression" dxfId="3" priority="3" stopIfTrue="1">
      <formula>OR($FV4=1,$FW4=1)</formula>
    </cfRule>
  </conditionalFormatting>
  <conditionalFormatting sqref="EK4 EN4 EQ4 ET4 EW4 EZ4 FC4 FF4 FI4 FL4 FO4 FR4">
    <cfRule type="expression" dxfId="2" priority="22" stopIfTrue="1">
      <formula>OR($CO4="Uniform",$CO4="Log Normal")</formula>
    </cfRule>
  </conditionalFormatting>
  <conditionalFormatting sqref="EL4 EO4 ER4 EU4 EX4 FA4 FD4 FG4 FJ4 FM4 FP4 FS4">
    <cfRule type="expression" dxfId="1" priority="4" stopIfTrue="1">
      <formula>$CO4="Single Point"</formula>
    </cfRule>
  </conditionalFormatting>
  <conditionalFormatting sqref="HL4:HS4">
    <cfRule type="expression" dxfId="0" priority="1">
      <formula>$B5=""</formula>
    </cfRule>
  </conditionalFormatting>
  <dataValidations count="7">
    <dataValidation type="custom" allowBlank="1" showInputMessage="1" showErrorMessage="1" sqref="AA3:AS3 HF3:HJ3" xr:uid="{02415BAA-C77B-4859-9E5D-B3E64CC4DBBD}">
      <formula1>"1=1"</formula1>
    </dataValidation>
    <dataValidation type="custom" allowBlank="1" showInputMessage="1" showErrorMessage="1" sqref="A3:Z3 AT3:GM3 GS3:GV3 HC3:HD3 HK3:HS3" xr:uid="{A90DC6F7-5E71-4BEB-A85E-4ACF4E4794A9}">
      <formula1>""</formula1>
    </dataValidation>
    <dataValidation type="list" allowBlank="1" showInputMessage="1" showErrorMessage="1" errorTitle="Active Risk Manager" error="Please select True or False!" sqref="HD4" xr:uid="{E6A6B1DC-5221-4644-8B8F-1117766C49E7}">
      <formula1>"True,False"</formula1>
    </dataValidation>
    <dataValidation type="list" allowBlank="1" showInputMessage="1" showErrorMessage="1" errorTitle="Active Risk Manager" error="Please select a valid black flag impact!" sqref="AW4" xr:uid="{8E74188E-4962-4F47-B6EF-5C33BA78278B}">
      <formula1>"None,Project,Corporate"</formula1>
    </dataValidation>
    <dataValidation type="list" allowBlank="1" showInputMessage="1" showErrorMessage="1" errorTitle="Active Risk Manager" error="Please select a valid exposure!" sqref="CB4 EE4" xr:uid="{69F8D4C9-C20E-4C80-9FA4-516652B71330}">
      <formula1>"Threat, Opportunity"</formula1>
    </dataValidation>
    <dataValidation type="list" allowBlank="1" showInputMessage="1" showErrorMessage="1" errorTitle="Active Risk Manager" error="Please select a valid distribution type!" sqref="CC4 EF4" xr:uid="{17B2671D-28C6-48DE-9388-6FCA7ADC322A}">
      <formula1>"Single Point, Triangular, Normal, Uniform, Beta Pert, Log Normal"</formula1>
    </dataValidation>
    <dataValidation showInputMessage="1" showErrorMessage="1" sqref="GO3:GR3 GW3:HB3" xr:uid="{87332D07-8E50-4728-B156-D3E050ADE470}"/>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310BCE2BCF9D4CB25CC2D7C190E542" ma:contentTypeVersion="11" ma:contentTypeDescription="Create a new document." ma:contentTypeScope="" ma:versionID="cbf635e5186ebc861bcaa09a3fef0d73">
  <xsd:schema xmlns:xsd="http://www.w3.org/2001/XMLSchema" xmlns:xs="http://www.w3.org/2001/XMLSchema" xmlns:p="http://schemas.microsoft.com/office/2006/metadata/properties" xmlns:ns2="3856a800-8f22-4532-9e97-103bbb2badd5" xmlns:ns3="ed5d25a5-1dc5-4154-b807-75115cbee23a" targetNamespace="http://schemas.microsoft.com/office/2006/metadata/properties" ma:root="true" ma:fieldsID="4023cb0ce1932175ba2dcc59faf8f445" ns2:_="" ns3:_="">
    <xsd:import namespace="3856a800-8f22-4532-9e97-103bbb2badd5"/>
    <xsd:import namespace="ed5d25a5-1dc5-4154-b807-75115cbee23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56a800-8f22-4532-9e97-103bbb2bad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434fb4e-18f1-4641-91c9-650613b3197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5d25a5-1dc5-4154-b807-75115cbee23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9db08c0-4f4f-427e-b5d2-abbd05e743c4}" ma:internalName="TaxCatchAll" ma:showField="CatchAllData" ma:web="ed5d25a5-1dc5-4154-b807-75115cbee23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d5d25a5-1dc5-4154-b807-75115cbee23a" xsi:nil="true"/>
    <lcf76f155ced4ddcb4097134ff3c332f xmlns="3856a800-8f22-4532-9e97-103bbb2badd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29159CD-1D41-4486-B3EB-9EE7B8D7AA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56a800-8f22-4532-9e97-103bbb2badd5"/>
    <ds:schemaRef ds:uri="ed5d25a5-1dc5-4154-b807-75115cbee2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0BFDD63-6845-4AF0-A998-E6D9081C4E1C}">
  <ds:schemaRefs>
    <ds:schemaRef ds:uri="http://schemas.microsoft.com/sharepoint/v3/contenttype/forms"/>
  </ds:schemaRefs>
</ds:datastoreItem>
</file>

<file path=customXml/itemProps3.xml><?xml version="1.0" encoding="utf-8"?>
<ds:datastoreItem xmlns:ds="http://schemas.openxmlformats.org/officeDocument/2006/customXml" ds:itemID="{D97575C2-36A4-49E4-A310-AD751042B8F9}">
  <ds:schemaRefs>
    <ds:schemaRef ds:uri="http://schemas.microsoft.com/office/2006/metadata/properties"/>
    <ds:schemaRef ds:uri="http://schemas.microsoft.com/office/infopath/2007/PartnerControls"/>
    <ds:schemaRef ds:uri="ed5d25a5-1dc5-4154-b807-75115cbee23a"/>
    <ds:schemaRef ds:uri="3856a800-8f22-4532-9e97-103bbb2badd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20</vt:i4>
      </vt:variant>
    </vt:vector>
  </HeadingPairs>
  <TitlesOfParts>
    <vt:vector size="27" baseType="lpstr">
      <vt:lpstr>Instructions</vt:lpstr>
      <vt:lpstr>Risk Register</vt:lpstr>
      <vt:lpstr>Risk Handling Responses</vt:lpstr>
      <vt:lpstr>Scoring </vt:lpstr>
      <vt:lpstr>Look Ups</vt:lpstr>
      <vt:lpstr>Lookup2</vt:lpstr>
      <vt:lpstr>Sheet1</vt:lpstr>
      <vt:lpstr>CategoryNameExtractor</vt:lpstr>
      <vt:lpstr>Cost_Impact_Category</vt:lpstr>
      <vt:lpstr>CostImpactDropdownList</vt:lpstr>
      <vt:lpstr>CostImpactLookup</vt:lpstr>
      <vt:lpstr>Handeling_Plan_Strategy</vt:lpstr>
      <vt:lpstr>ImpactHeaders</vt:lpstr>
      <vt:lpstr>Management_Contingency_Reserve</vt:lpstr>
      <vt:lpstr>'Risk Handling Responses'!Print_Area</vt:lpstr>
      <vt:lpstr>Probability_Dropdown</vt:lpstr>
      <vt:lpstr>ProbabilityCategoryLookup</vt:lpstr>
      <vt:lpstr>ProbabilityDropdownList</vt:lpstr>
      <vt:lpstr>ProbabilityHeaders</vt:lpstr>
      <vt:lpstr>ProbNameExtractor</vt:lpstr>
      <vt:lpstr>Project_Phase</vt:lpstr>
      <vt:lpstr>'Risk Register'!Risk_Handling</vt:lpstr>
      <vt:lpstr>Risk_Status_Options</vt:lpstr>
      <vt:lpstr>Risk_Type</vt:lpstr>
      <vt:lpstr>RiskScoreMatrix</vt:lpstr>
      <vt:lpstr>SchedImpactDropdwnList</vt:lpstr>
      <vt:lpstr>ScheduleImpactLookup</vt:lpstr>
    </vt:vector>
  </TitlesOfParts>
  <Manager/>
  <Company>MSTS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Nguyen, Minh (CONTR)</dc:creator>
  <cp:keywords/>
  <dc:description/>
  <cp:lastModifiedBy>Nguyen, Minh (CONTR)</cp:lastModifiedBy>
  <cp:revision/>
  <cp:lastPrinted>2025-11-17T19:27:57Z</cp:lastPrinted>
  <dcterms:created xsi:type="dcterms:W3CDTF">2025-08-19T17:26:31Z</dcterms:created>
  <dcterms:modified xsi:type="dcterms:W3CDTF">2026-05-27T23:10:19Z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0x010100CD310BCE2BCF9D4CB25CC2D7C190E542</vt:lpwstr>
  </property>
</Properties>
</file>